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in2016-ctxprof.mpls.com\users\cwittich\Downloads\"/>
    </mc:Choice>
  </mc:AlternateContent>
  <xr:revisionPtr revIDLastSave="0" documentId="13_ncr:1_{837713D2-9B9C-41CA-93B3-893A02812715}" xr6:coauthVersionLast="44" xr6:coauthVersionMax="45" xr10:uidLastSave="{00000000-0000-0000-0000-000000000000}"/>
  <bookViews>
    <workbookView xWindow="3540" yWindow="1125" windowWidth="37140" windowHeight="23310" activeTab="5" xr2:uid="{00000000-000D-0000-FFFF-FFFF00000000}"/>
  </bookViews>
  <sheets>
    <sheet name="Overview" sheetId="11" r:id="rId1"/>
    <sheet name="1a) Employer" sheetId="3" state="hidden" r:id="rId2"/>
    <sheet name="1b) Self-Employed" sheetId="6" state="hidden" r:id="rId3"/>
    <sheet name="Full 7(a) template-CARES Act _x0009_" sheetId="4" state="hidden" r:id="rId4"/>
    <sheet name="2) Wage Cap Calc" sheetId="7" state="hidden" r:id="rId5"/>
    <sheet name="PPP Forgiveness Calculator" sheetId="5" r:id="rId6"/>
    <sheet name="Schedule A" sheetId="14" r:id="rId7"/>
    <sheet name="Schedule A Worksheet" sheetId="15" r:id="rId8"/>
    <sheet name="Forgiveness Expense Tracker" sheetId="9" r:id="rId9"/>
    <sheet name="Salary &amp; Wage Calc (if needed)" sheetId="8" r:id="rId10"/>
    <sheet name="FTE Calculator (if needed)" sheetId="12" r:id="rId11"/>
    <sheet name="Notes tab (if needed)" sheetId="13" r:id="rId12"/>
  </sheets>
  <definedNames>
    <definedName name="_xlnm._FilterDatabase" localSheetId="10" hidden="1">'FTE Calculator (if needed)'!$V$72:$AD$72</definedName>
    <definedName name="_xlnm.Print_Area" localSheetId="5">'PPP Forgiveness Calculator'!$A$1:$I$128</definedName>
    <definedName name="Restored_wages_to_rate_payable_on_2_15_20_by_6_30_20?">'Salary &amp; Wage Calc (if needed)'!$L$43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5" l="1"/>
  <c r="N45" i="8"/>
  <c r="D26" i="12"/>
  <c r="F44" i="8" l="1"/>
  <c r="F45" i="8"/>
  <c r="F46" i="8"/>
  <c r="F47" i="8"/>
  <c r="F48" i="8"/>
  <c r="F49" i="8"/>
  <c r="F50" i="8"/>
  <c r="F51" i="8"/>
  <c r="F52" i="8"/>
  <c r="F53" i="8"/>
  <c r="F54" i="8"/>
  <c r="F55" i="8"/>
  <c r="F56" i="8"/>
  <c r="F57" i="8"/>
  <c r="F58" i="8"/>
  <c r="F59" i="8"/>
  <c r="F60" i="8"/>
  <c r="F61" i="8"/>
  <c r="F62" i="8"/>
  <c r="F63" i="8"/>
  <c r="F64" i="8"/>
  <c r="F65" i="8"/>
  <c r="D44" i="8"/>
  <c r="D45" i="8"/>
  <c r="D46" i="8"/>
  <c r="D47" i="8"/>
  <c r="D48" i="8"/>
  <c r="D49" i="8"/>
  <c r="D50" i="8"/>
  <c r="D51" i="8"/>
  <c r="D52" i="8"/>
  <c r="D53" i="8"/>
  <c r="D54" i="8"/>
  <c r="D55" i="8"/>
  <c r="D56" i="8"/>
  <c r="D57" i="8"/>
  <c r="D58" i="8"/>
  <c r="D59" i="8"/>
  <c r="D60" i="8"/>
  <c r="D61" i="8"/>
  <c r="D62" i="8"/>
  <c r="D63" i="8"/>
  <c r="D64" i="8"/>
  <c r="D65" i="8"/>
  <c r="F43" i="8"/>
  <c r="D43" i="8"/>
  <c r="E67" i="8"/>
  <c r="D93" i="8"/>
  <c r="D94" i="8"/>
  <c r="D95" i="8"/>
  <c r="D96" i="8"/>
  <c r="D92" i="8"/>
  <c r="BB53" i="12"/>
  <c r="BB54" i="12"/>
  <c r="BB55" i="12"/>
  <c r="BB56" i="12"/>
  <c r="BB57" i="12"/>
  <c r="BD57" i="12" s="1"/>
  <c r="BB58" i="12"/>
  <c r="BD58" i="12" s="1"/>
  <c r="BB59" i="12"/>
  <c r="BD59" i="12" s="1"/>
  <c r="BB60" i="12"/>
  <c r="BD60" i="12" s="1"/>
  <c r="BB61" i="12"/>
  <c r="BD61" i="12" s="1"/>
  <c r="BB62" i="12"/>
  <c r="BD62" i="12" s="1"/>
  <c r="BB63" i="12"/>
  <c r="BD63" i="12" s="1"/>
  <c r="BB64" i="12"/>
  <c r="BB65" i="12"/>
  <c r="BB66" i="12"/>
  <c r="BD66" i="12" s="1"/>
  <c r="BB67" i="12"/>
  <c r="BD67" i="12" s="1"/>
  <c r="BB68" i="12"/>
  <c r="BB69" i="12"/>
  <c r="BD69" i="12" s="1"/>
  <c r="BB70" i="12"/>
  <c r="BD70" i="12" s="1"/>
  <c r="BB71" i="12"/>
  <c r="BD71" i="12" s="1"/>
  <c r="BB72" i="12"/>
  <c r="BD72" i="12" s="1"/>
  <c r="BB73" i="12"/>
  <c r="BB74" i="12"/>
  <c r="BB75" i="12"/>
  <c r="BD75" i="12" s="1"/>
  <c r="BB76" i="12"/>
  <c r="BB77" i="12"/>
  <c r="BB78" i="12"/>
  <c r="BD78" i="12" s="1"/>
  <c r="BB79" i="12"/>
  <c r="BD79" i="12" s="1"/>
  <c r="I54" i="12"/>
  <c r="J54" i="12" s="1"/>
  <c r="R54" i="12"/>
  <c r="T54" i="12" s="1"/>
  <c r="S54" i="12"/>
  <c r="AF54" i="12"/>
  <c r="AO54" i="12"/>
  <c r="AP54" i="12" s="1"/>
  <c r="AY54" i="12"/>
  <c r="AZ54" i="12" s="1"/>
  <c r="BD54" i="12"/>
  <c r="BC54" i="12"/>
  <c r="BF54" i="12"/>
  <c r="BH54" i="12" s="1"/>
  <c r="BG54" i="12"/>
  <c r="I55" i="12"/>
  <c r="K55" i="12" s="1"/>
  <c r="R55" i="12"/>
  <c r="S55" i="12" s="1"/>
  <c r="T55" i="12"/>
  <c r="AF55" i="12"/>
  <c r="AG55" i="12" s="1"/>
  <c r="AH55" i="12"/>
  <c r="AO55" i="12"/>
  <c r="AQ55" i="12" s="1"/>
  <c r="AP55" i="12"/>
  <c r="AY55" i="12"/>
  <c r="AZ55" i="12"/>
  <c r="BC55" i="12"/>
  <c r="BD55" i="12"/>
  <c r="BF55" i="12"/>
  <c r="BH55" i="12" s="1"/>
  <c r="BG55" i="12"/>
  <c r="I56" i="12"/>
  <c r="J56" i="12" s="1"/>
  <c r="R56" i="12"/>
  <c r="S56" i="12" s="1"/>
  <c r="AF56" i="12"/>
  <c r="AO56" i="12"/>
  <c r="AY56" i="12"/>
  <c r="AZ56" i="12" s="1"/>
  <c r="BD56" i="12"/>
  <c r="BC56" i="12"/>
  <c r="BF56" i="12"/>
  <c r="BG56" i="12"/>
  <c r="BH56" i="12"/>
  <c r="I57" i="12"/>
  <c r="K57" i="12" s="1"/>
  <c r="J57" i="12"/>
  <c r="R57" i="12"/>
  <c r="S57" i="12" s="1"/>
  <c r="T57" i="12"/>
  <c r="AF57" i="12"/>
  <c r="AH57" i="12" s="1"/>
  <c r="AG57" i="12"/>
  <c r="AO57" i="12"/>
  <c r="AQ57" i="12" s="1"/>
  <c r="AY57" i="12"/>
  <c r="AZ57" i="12" s="1"/>
  <c r="BC57" i="12"/>
  <c r="BF57" i="12"/>
  <c r="BH57" i="12" s="1"/>
  <c r="BG57" i="12"/>
  <c r="I58" i="12"/>
  <c r="J58" i="12" s="1"/>
  <c r="R58" i="12"/>
  <c r="S58" i="12"/>
  <c r="T58" i="12"/>
  <c r="AF58" i="12"/>
  <c r="AO58" i="12"/>
  <c r="AP58" i="12" s="1"/>
  <c r="AY58" i="12"/>
  <c r="AZ58" i="12" s="1"/>
  <c r="BC58" i="12"/>
  <c r="BF58" i="12"/>
  <c r="BH58" i="12" s="1"/>
  <c r="BG58" i="12"/>
  <c r="I59" i="12"/>
  <c r="K59" i="12" s="1"/>
  <c r="R59" i="12"/>
  <c r="S59" i="12" s="1"/>
  <c r="T59" i="12"/>
  <c r="AF59" i="12"/>
  <c r="AG59" i="12" s="1"/>
  <c r="AO59" i="12"/>
  <c r="AQ59" i="12" s="1"/>
  <c r="AY59" i="12"/>
  <c r="AZ59" i="12"/>
  <c r="BC59" i="12"/>
  <c r="BF59" i="12"/>
  <c r="BH59" i="12" s="1"/>
  <c r="BG59" i="12"/>
  <c r="I60" i="12"/>
  <c r="J60" i="12" s="1"/>
  <c r="K60" i="12"/>
  <c r="R60" i="12"/>
  <c r="T60" i="12" s="1"/>
  <c r="S60" i="12"/>
  <c r="AF60" i="12"/>
  <c r="AO60" i="12"/>
  <c r="AQ60" i="12" s="1"/>
  <c r="AY60" i="12"/>
  <c r="AZ60" i="12" s="1"/>
  <c r="BC60" i="12"/>
  <c r="BF60" i="12"/>
  <c r="BH60" i="12" s="1"/>
  <c r="BG60" i="12"/>
  <c r="I61" i="12"/>
  <c r="J61" i="12" s="1"/>
  <c r="R61" i="12"/>
  <c r="S61" i="12" s="1"/>
  <c r="T61" i="12"/>
  <c r="AF61" i="12"/>
  <c r="AH61" i="12" s="1"/>
  <c r="AO61" i="12"/>
  <c r="AP61" i="12" s="1"/>
  <c r="AY61" i="12"/>
  <c r="AZ61" i="12" s="1"/>
  <c r="BC61" i="12"/>
  <c r="BF61" i="12"/>
  <c r="BH61" i="12" s="1"/>
  <c r="BG61" i="12"/>
  <c r="I62" i="12"/>
  <c r="K62" i="12" s="1"/>
  <c r="R62" i="12"/>
  <c r="S62" i="12" s="1"/>
  <c r="AF62" i="12"/>
  <c r="AG62" i="12" s="1"/>
  <c r="AO62" i="12"/>
  <c r="AY62" i="12"/>
  <c r="AZ62" i="12"/>
  <c r="BC62" i="12"/>
  <c r="BF62" i="12"/>
  <c r="BH62" i="12" s="1"/>
  <c r="BG62" i="12"/>
  <c r="I63" i="12"/>
  <c r="J63" i="12" s="1"/>
  <c r="R63" i="12"/>
  <c r="S63" i="12" s="1"/>
  <c r="AF63" i="12"/>
  <c r="AH63" i="12" s="1"/>
  <c r="AO63" i="12"/>
  <c r="AY63" i="12"/>
  <c r="AZ63" i="12" s="1"/>
  <c r="BC63" i="12"/>
  <c r="BF63" i="12"/>
  <c r="BH63" i="12" s="1"/>
  <c r="BG63" i="12"/>
  <c r="I64" i="12"/>
  <c r="K64" i="12" s="1"/>
  <c r="R64" i="12"/>
  <c r="T64" i="12" s="1"/>
  <c r="S64" i="12"/>
  <c r="AF64" i="12"/>
  <c r="AG64" i="12" s="1"/>
  <c r="AO64" i="12"/>
  <c r="AP64" i="12" s="1"/>
  <c r="AY64" i="12"/>
  <c r="AZ64" i="12"/>
  <c r="BD64" i="12"/>
  <c r="BC64" i="12"/>
  <c r="BF64" i="12"/>
  <c r="BH64" i="12" s="1"/>
  <c r="BG64" i="12"/>
  <c r="I65" i="12"/>
  <c r="J65" i="12" s="1"/>
  <c r="R65" i="12"/>
  <c r="T65" i="12" s="1"/>
  <c r="S65" i="12"/>
  <c r="AF65" i="12"/>
  <c r="AG65" i="12"/>
  <c r="AH65" i="12"/>
  <c r="AO65" i="12"/>
  <c r="AP65" i="12" s="1"/>
  <c r="AY65" i="12"/>
  <c r="AZ65" i="12" s="1"/>
  <c r="BD65" i="12"/>
  <c r="BC65" i="12"/>
  <c r="BF65" i="12"/>
  <c r="BH65" i="12" s="1"/>
  <c r="BG65" i="12"/>
  <c r="I66" i="12"/>
  <c r="K66" i="12" s="1"/>
  <c r="R66" i="12"/>
  <c r="S66" i="12" s="1"/>
  <c r="T66" i="12"/>
  <c r="AF66" i="12"/>
  <c r="AG66" i="12" s="1"/>
  <c r="AH66" i="12"/>
  <c r="AO66" i="12"/>
  <c r="AQ66" i="12" s="1"/>
  <c r="AP66" i="12"/>
  <c r="AY66" i="12"/>
  <c r="AZ66" i="12"/>
  <c r="BC66" i="12"/>
  <c r="BF66" i="12"/>
  <c r="BH66" i="12" s="1"/>
  <c r="BG66" i="12"/>
  <c r="I67" i="12"/>
  <c r="J67" i="12" s="1"/>
  <c r="R67" i="12"/>
  <c r="T67" i="12" s="1"/>
  <c r="S67" i="12"/>
  <c r="AF67" i="12"/>
  <c r="AG67" i="12" s="1"/>
  <c r="AH67" i="12"/>
  <c r="AO67" i="12"/>
  <c r="AQ67" i="12" s="1"/>
  <c r="AP67" i="12"/>
  <c r="AY67" i="12"/>
  <c r="AZ67" i="12" s="1"/>
  <c r="BC67" i="12"/>
  <c r="BF67" i="12"/>
  <c r="BH67" i="12" s="1"/>
  <c r="BG67" i="12"/>
  <c r="I68" i="12"/>
  <c r="K68" i="12" s="1"/>
  <c r="R68" i="12"/>
  <c r="S68" i="12" s="1"/>
  <c r="AF68" i="12"/>
  <c r="AG68" i="12" s="1"/>
  <c r="AO68" i="12"/>
  <c r="AQ68" i="12" s="1"/>
  <c r="AY68" i="12"/>
  <c r="AZ68" i="12" s="1"/>
  <c r="BC68" i="12"/>
  <c r="BD68" i="12"/>
  <c r="BF68" i="12"/>
  <c r="BH68" i="12" s="1"/>
  <c r="BG68" i="12"/>
  <c r="I69" i="12"/>
  <c r="K69" i="12" s="1"/>
  <c r="J69" i="12"/>
  <c r="R69" i="12"/>
  <c r="S69" i="12" s="1"/>
  <c r="T69" i="12"/>
  <c r="AF69" i="12"/>
  <c r="AH69" i="12" s="1"/>
  <c r="AO69" i="12"/>
  <c r="AQ69" i="12" s="1"/>
  <c r="AY69" i="12"/>
  <c r="AZ69" i="12" s="1"/>
  <c r="BC69" i="12"/>
  <c r="BF69" i="12"/>
  <c r="BH69" i="12" s="1"/>
  <c r="BG69" i="12"/>
  <c r="I70" i="12"/>
  <c r="J70" i="12" s="1"/>
  <c r="K70" i="12"/>
  <c r="R70" i="12"/>
  <c r="AF70" i="12"/>
  <c r="AG70" i="12" s="1"/>
  <c r="AO70" i="12"/>
  <c r="AP70" i="12" s="1"/>
  <c r="AY70" i="12"/>
  <c r="AZ70" i="12" s="1"/>
  <c r="BC70" i="12"/>
  <c r="BF70" i="12"/>
  <c r="BG70" i="12"/>
  <c r="BH70" i="12"/>
  <c r="I71" i="12"/>
  <c r="J71" i="12" s="1"/>
  <c r="R71" i="12"/>
  <c r="T71" i="12" s="1"/>
  <c r="S71" i="12"/>
  <c r="AF71" i="12"/>
  <c r="AH71" i="12" s="1"/>
  <c r="AO71" i="12"/>
  <c r="AY71" i="12"/>
  <c r="AZ71" i="12"/>
  <c r="BC71" i="12"/>
  <c r="BF71" i="12"/>
  <c r="BH71" i="12" s="1"/>
  <c r="BG71" i="12"/>
  <c r="I72" i="12"/>
  <c r="J72" i="12" s="1"/>
  <c r="R72" i="12"/>
  <c r="AF72" i="12"/>
  <c r="AO72" i="12"/>
  <c r="AQ72" i="12" s="1"/>
  <c r="AP72" i="12"/>
  <c r="AY72" i="12"/>
  <c r="AZ72" i="12" s="1"/>
  <c r="BC72" i="12"/>
  <c r="BF72" i="12"/>
  <c r="BH72" i="12" s="1"/>
  <c r="BG72" i="12"/>
  <c r="I73" i="12"/>
  <c r="K73" i="12" s="1"/>
  <c r="J73" i="12"/>
  <c r="R73" i="12"/>
  <c r="S73" i="12" s="1"/>
  <c r="T73" i="12"/>
  <c r="AF73" i="12"/>
  <c r="AH73" i="12" s="1"/>
  <c r="AO73" i="12"/>
  <c r="AY73" i="12"/>
  <c r="AZ73" i="12" s="1"/>
  <c r="BD73" i="12"/>
  <c r="BC73" i="12"/>
  <c r="BF73" i="12"/>
  <c r="BH73" i="12" s="1"/>
  <c r="BG73" i="12"/>
  <c r="I74" i="12"/>
  <c r="J74" i="12" s="1"/>
  <c r="R74" i="12"/>
  <c r="AF74" i="12"/>
  <c r="AO74" i="12"/>
  <c r="AQ74" i="12" s="1"/>
  <c r="AY74" i="12"/>
  <c r="AZ74" i="12" s="1"/>
  <c r="BC74" i="12"/>
  <c r="BD74" i="12"/>
  <c r="BF74" i="12"/>
  <c r="BH74" i="12" s="1"/>
  <c r="BG74" i="12"/>
  <c r="I75" i="12"/>
  <c r="J75" i="12"/>
  <c r="K75" i="12"/>
  <c r="R75" i="12"/>
  <c r="S75" i="12" s="1"/>
  <c r="AF75" i="12"/>
  <c r="AG75" i="12" s="1"/>
  <c r="AO75" i="12"/>
  <c r="AQ75" i="12" s="1"/>
  <c r="AY75" i="12"/>
  <c r="AZ75" i="12" s="1"/>
  <c r="BC75" i="12"/>
  <c r="BF75" i="12"/>
  <c r="BH75" i="12" s="1"/>
  <c r="BG75" i="12"/>
  <c r="I76" i="12"/>
  <c r="K76" i="12" s="1"/>
  <c r="J76" i="12"/>
  <c r="R76" i="12"/>
  <c r="S76" i="12" s="1"/>
  <c r="AF76" i="12"/>
  <c r="AG76" i="12" s="1"/>
  <c r="AO76" i="12"/>
  <c r="AQ76" i="12" s="1"/>
  <c r="AP76" i="12"/>
  <c r="AY76" i="12"/>
  <c r="AZ76" i="12" s="1"/>
  <c r="BD76" i="12"/>
  <c r="BC76" i="12"/>
  <c r="BF76" i="12"/>
  <c r="BH76" i="12" s="1"/>
  <c r="BG76" i="12"/>
  <c r="I77" i="12"/>
  <c r="J77" i="12" s="1"/>
  <c r="R77" i="12"/>
  <c r="T77" i="12" s="1"/>
  <c r="S77" i="12"/>
  <c r="AF77" i="12"/>
  <c r="AH77" i="12" s="1"/>
  <c r="AO77" i="12"/>
  <c r="AQ77" i="12" s="1"/>
  <c r="AY77" i="12"/>
  <c r="AZ77" i="12" s="1"/>
  <c r="BD77" i="12"/>
  <c r="BC77" i="12"/>
  <c r="BF77" i="12"/>
  <c r="BH77" i="12" s="1"/>
  <c r="BG77" i="12"/>
  <c r="I78" i="12"/>
  <c r="K78" i="12" s="1"/>
  <c r="J78" i="12"/>
  <c r="R78" i="12"/>
  <c r="S78" i="12" s="1"/>
  <c r="T78" i="12"/>
  <c r="AF78" i="12"/>
  <c r="AG78" i="12" s="1"/>
  <c r="AO78" i="12"/>
  <c r="AQ78" i="12" s="1"/>
  <c r="AP78" i="12"/>
  <c r="AY78" i="12"/>
  <c r="AZ78" i="12" s="1"/>
  <c r="BC78" i="12"/>
  <c r="BF78" i="12"/>
  <c r="BH78" i="12" s="1"/>
  <c r="BG78" i="12"/>
  <c r="I79" i="12"/>
  <c r="J79" i="12"/>
  <c r="K79" i="12"/>
  <c r="R79" i="12"/>
  <c r="T79" i="12" s="1"/>
  <c r="S79" i="12"/>
  <c r="AF79" i="12"/>
  <c r="AG79" i="12" s="1"/>
  <c r="AO79" i="12"/>
  <c r="AQ79" i="12" s="1"/>
  <c r="AY79" i="12"/>
  <c r="AZ79" i="12" s="1"/>
  <c r="BC79" i="12"/>
  <c r="BF79" i="12"/>
  <c r="BH79" i="12" s="1"/>
  <c r="BG79" i="12"/>
  <c r="D28" i="12"/>
  <c r="AP73" i="12" l="1"/>
  <c r="AQ73" i="12"/>
  <c r="AP71" i="12"/>
  <c r="AQ71" i="12"/>
  <c r="AP63" i="12"/>
  <c r="AQ63" i="12"/>
  <c r="AP62" i="12"/>
  <c r="AQ62" i="12"/>
  <c r="AP56" i="12"/>
  <c r="AQ56" i="12"/>
  <c r="AH75" i="12"/>
  <c r="AP69" i="12"/>
  <c r="T63" i="12"/>
  <c r="AH62" i="12"/>
  <c r="AG61" i="12"/>
  <c r="AQ65" i="12"/>
  <c r="AP59" i="12"/>
  <c r="AQ64" i="12"/>
  <c r="AQ54" i="12"/>
  <c r="T68" i="12"/>
  <c r="AH64" i="12"/>
  <c r="AQ70" i="12"/>
  <c r="AQ61" i="12"/>
  <c r="K58" i="12"/>
  <c r="AH76" i="12"/>
  <c r="K72" i="12"/>
  <c r="AQ58" i="12"/>
  <c r="J68" i="12"/>
  <c r="AG63" i="12"/>
  <c r="K56" i="12"/>
  <c r="AG71" i="12"/>
  <c r="J64" i="12"/>
  <c r="J59" i="12"/>
  <c r="AH79" i="12"/>
  <c r="AH78" i="12"/>
  <c r="K77" i="12"/>
  <c r="T62" i="12"/>
  <c r="T56" i="12"/>
  <c r="T75" i="12"/>
  <c r="J55" i="12"/>
  <c r="J62" i="12"/>
  <c r="AP57" i="12"/>
  <c r="K74" i="12"/>
  <c r="K71" i="12"/>
  <c r="AH59" i="12"/>
  <c r="K54" i="12"/>
  <c r="AG77" i="12"/>
  <c r="T76" i="12"/>
  <c r="AH68" i="12"/>
  <c r="J66" i="12"/>
  <c r="S74" i="12"/>
  <c r="T74" i="12"/>
  <c r="AG56" i="12"/>
  <c r="AH56" i="12"/>
  <c r="AG69" i="12"/>
  <c r="AG54" i="12"/>
  <c r="AH54" i="12"/>
  <c r="AG60" i="12"/>
  <c r="AH60" i="12"/>
  <c r="AP79" i="12"/>
  <c r="AG73" i="12"/>
  <c r="S70" i="12"/>
  <c r="T70" i="12"/>
  <c r="AP77" i="12"/>
  <c r="AG72" i="12"/>
  <c r="AH72" i="12"/>
  <c r="AG58" i="12"/>
  <c r="AH58" i="12"/>
  <c r="S72" i="12"/>
  <c r="T72" i="12"/>
  <c r="AP75" i="12"/>
  <c r="AG74" i="12"/>
  <c r="AH74" i="12"/>
  <c r="AH70" i="12"/>
  <c r="K67" i="12"/>
  <c r="K65" i="12"/>
  <c r="K63" i="12"/>
  <c r="K61" i="12"/>
  <c r="R53" i="12"/>
  <c r="T53" i="12" s="1"/>
  <c r="S53" i="12"/>
  <c r="I53" i="12"/>
  <c r="J53" i="12" s="1"/>
  <c r="K53" i="12" l="1"/>
  <c r="K58" i="5" l="1"/>
  <c r="G47" i="5" l="1"/>
  <c r="A5" i="12" l="1"/>
  <c r="A5" i="8"/>
  <c r="A4" i="9"/>
  <c r="A4" i="15"/>
  <c r="A4" i="14"/>
  <c r="D75" i="8"/>
  <c r="D76" i="8"/>
  <c r="D77" i="8"/>
  <c r="D78" i="8"/>
  <c r="D79" i="8"/>
  <c r="D80" i="8"/>
  <c r="D81" i="8"/>
  <c r="D82" i="8"/>
  <c r="D83" i="8"/>
  <c r="D84" i="8"/>
  <c r="D74" i="8"/>
  <c r="H98" i="8"/>
  <c r="J41" i="14" s="1"/>
  <c r="F68" i="5" s="1"/>
  <c r="L80" i="9"/>
  <c r="J33" i="14" s="1"/>
  <c r="D86" i="8" l="1"/>
  <c r="C31" i="15" s="1"/>
  <c r="H36" i="8"/>
  <c r="C67" i="8"/>
  <c r="C19" i="15" s="1"/>
  <c r="G36" i="8"/>
  <c r="D36" i="8"/>
  <c r="C25" i="8"/>
  <c r="C26" i="8" l="1"/>
  <c r="C27" i="8"/>
  <c r="K52" i="8"/>
  <c r="N52" i="8" s="1"/>
  <c r="R52" i="8" s="1"/>
  <c r="K47" i="8"/>
  <c r="N47" i="8" s="1"/>
  <c r="R47" i="8" s="1"/>
  <c r="K46" i="8"/>
  <c r="N46" i="8" s="1"/>
  <c r="R46" i="8" s="1"/>
  <c r="K45" i="8"/>
  <c r="R45" i="8" s="1"/>
  <c r="K48" i="8"/>
  <c r="N48" i="8" s="1"/>
  <c r="R48" i="8" s="1"/>
  <c r="K64" i="8"/>
  <c r="N64" i="8" s="1"/>
  <c r="R64" i="8" s="1"/>
  <c r="K63" i="8"/>
  <c r="N63" i="8" s="1"/>
  <c r="R63" i="8" s="1"/>
  <c r="K65" i="8"/>
  <c r="N65" i="8" s="1"/>
  <c r="R65" i="8" s="1"/>
  <c r="K62" i="8"/>
  <c r="N62" i="8" s="1"/>
  <c r="R62" i="8" s="1"/>
  <c r="K57" i="8"/>
  <c r="N57" i="8" s="1"/>
  <c r="R57" i="8" s="1"/>
  <c r="K56" i="8"/>
  <c r="N56" i="8" s="1"/>
  <c r="R56" i="8" s="1"/>
  <c r="K55" i="8"/>
  <c r="N55" i="8" s="1"/>
  <c r="R55" i="8" s="1"/>
  <c r="K54" i="8"/>
  <c r="N54" i="8" s="1"/>
  <c r="R54" i="8" s="1"/>
  <c r="K53" i="8"/>
  <c r="N53" i="8" s="1"/>
  <c r="R53" i="8" s="1"/>
  <c r="K44" i="8"/>
  <c r="N44" i="8" s="1"/>
  <c r="R44" i="8" s="1"/>
  <c r="K61" i="8"/>
  <c r="N61" i="8" s="1"/>
  <c r="R61" i="8" s="1"/>
  <c r="K51" i="8"/>
  <c r="N51" i="8" s="1"/>
  <c r="R51" i="8" s="1"/>
  <c r="K60" i="8"/>
  <c r="N60" i="8" s="1"/>
  <c r="R60" i="8" s="1"/>
  <c r="K50" i="8"/>
  <c r="N50" i="8" s="1"/>
  <c r="R50" i="8" s="1"/>
  <c r="K59" i="8"/>
  <c r="N59" i="8" s="1"/>
  <c r="R59" i="8" s="1"/>
  <c r="K49" i="8"/>
  <c r="N49" i="8" s="1"/>
  <c r="R49" i="8" s="1"/>
  <c r="K58" i="8"/>
  <c r="N58" i="8" s="1"/>
  <c r="R58" i="8" s="1"/>
  <c r="BF53" i="12"/>
  <c r="BG53" i="12"/>
  <c r="BH53" i="12"/>
  <c r="BG52" i="12"/>
  <c r="BF52" i="12"/>
  <c r="R52" i="12"/>
  <c r="J44" i="8"/>
  <c r="J49" i="8"/>
  <c r="J51" i="8"/>
  <c r="J55" i="8"/>
  <c r="J56" i="8"/>
  <c r="J59" i="8"/>
  <c r="J62" i="8"/>
  <c r="J65" i="8"/>
  <c r="AY53" i="12"/>
  <c r="AZ53" i="12" s="1"/>
  <c r="E29" i="12"/>
  <c r="H54" i="12" l="1"/>
  <c r="H56" i="12"/>
  <c r="H58" i="12"/>
  <c r="H60" i="12"/>
  <c r="AE61" i="12"/>
  <c r="AE63" i="12"/>
  <c r="AE65" i="12"/>
  <c r="AE67" i="12"/>
  <c r="AX70" i="12"/>
  <c r="AX72" i="12"/>
  <c r="Q75" i="12"/>
  <c r="Q77" i="12"/>
  <c r="Q79" i="12"/>
  <c r="AX55" i="12"/>
  <c r="AX57" i="12"/>
  <c r="AX59" i="12"/>
  <c r="Q62" i="12"/>
  <c r="Q64" i="12"/>
  <c r="Q66" i="12"/>
  <c r="Q68" i="12"/>
  <c r="AX68" i="12"/>
  <c r="AN69" i="12"/>
  <c r="AN71" i="12"/>
  <c r="AN73" i="12"/>
  <c r="H76" i="12"/>
  <c r="H78" i="12"/>
  <c r="AN54" i="12"/>
  <c r="AN56" i="12"/>
  <c r="AN58" i="12"/>
  <c r="AN60" i="12"/>
  <c r="H61" i="12"/>
  <c r="H63" i="12"/>
  <c r="H65" i="12"/>
  <c r="H67" i="12"/>
  <c r="AE70" i="12"/>
  <c r="AE72" i="12"/>
  <c r="AE74" i="12"/>
  <c r="AX75" i="12"/>
  <c r="AX77" i="12"/>
  <c r="AX79" i="12"/>
  <c r="AE55" i="12"/>
  <c r="AE57" i="12"/>
  <c r="AE59" i="12"/>
  <c r="AX62" i="12"/>
  <c r="AX64" i="12"/>
  <c r="AX66" i="12"/>
  <c r="Q69" i="12"/>
  <c r="Q54" i="12"/>
  <c r="Q56" i="12"/>
  <c r="Q58" i="12"/>
  <c r="Q60" i="12"/>
  <c r="AX60" i="12"/>
  <c r="AN61" i="12"/>
  <c r="AN63" i="12"/>
  <c r="AN65" i="12"/>
  <c r="AN67" i="12"/>
  <c r="H70" i="12"/>
  <c r="H72" i="12"/>
  <c r="H74" i="12"/>
  <c r="AE75" i="12"/>
  <c r="AE77" i="12"/>
  <c r="AE79" i="12"/>
  <c r="H55" i="12"/>
  <c r="H57" i="12"/>
  <c r="H59" i="12"/>
  <c r="AE62" i="12"/>
  <c r="AE64" i="12"/>
  <c r="AE66" i="12"/>
  <c r="AE68" i="12"/>
  <c r="AX69" i="12"/>
  <c r="AX71" i="12"/>
  <c r="AX73" i="12"/>
  <c r="AX54" i="12"/>
  <c r="AX56" i="12"/>
  <c r="AX58" i="12"/>
  <c r="Q61" i="12"/>
  <c r="Q63" i="12"/>
  <c r="Q65" i="12"/>
  <c r="Q67" i="12"/>
  <c r="AE54" i="12"/>
  <c r="AE56" i="12"/>
  <c r="AE58" i="12"/>
  <c r="AE60" i="12"/>
  <c r="AX61" i="12"/>
  <c r="AX63" i="12"/>
  <c r="AN68" i="12"/>
  <c r="Q71" i="12"/>
  <c r="Q72" i="12"/>
  <c r="Q76" i="12"/>
  <c r="AN78" i="12"/>
  <c r="H68" i="12"/>
  <c r="AN74" i="12"/>
  <c r="H77" i="12"/>
  <c r="AN77" i="12"/>
  <c r="AN55" i="12"/>
  <c r="Q59" i="12"/>
  <c r="AN66" i="12"/>
  <c r="Q70" i="12"/>
  <c r="AE73" i="12"/>
  <c r="AX76" i="12"/>
  <c r="Q78" i="12"/>
  <c r="H66" i="12"/>
  <c r="AX67" i="12"/>
  <c r="AN72" i="12"/>
  <c r="AX74" i="12"/>
  <c r="H79" i="12"/>
  <c r="AN79" i="12"/>
  <c r="AN64" i="12"/>
  <c r="AE71" i="12"/>
  <c r="H73" i="12"/>
  <c r="AE76" i="12"/>
  <c r="AX78" i="12"/>
  <c r="AN57" i="12"/>
  <c r="H64" i="12"/>
  <c r="AX65" i="12"/>
  <c r="AN70" i="12"/>
  <c r="Q55" i="12"/>
  <c r="AE69" i="12"/>
  <c r="H71" i="12"/>
  <c r="AE78" i="12"/>
  <c r="AN59" i="12"/>
  <c r="AN62" i="12"/>
  <c r="Q73" i="12"/>
  <c r="Q74" i="12"/>
  <c r="AN76" i="12"/>
  <c r="Q57" i="12"/>
  <c r="H62" i="12"/>
  <c r="H69" i="12"/>
  <c r="H75" i="12"/>
  <c r="AN75" i="12"/>
  <c r="Q53" i="12"/>
  <c r="H53" i="12"/>
  <c r="BF82" i="12"/>
  <c r="BF83" i="12" s="1"/>
  <c r="K42" i="12" s="1"/>
  <c r="L45" i="15" s="1"/>
  <c r="BH52" i="12"/>
  <c r="BH82" i="12" s="1"/>
  <c r="AY52" i="12"/>
  <c r="AZ52" i="12" s="1"/>
  <c r="Q52" i="12"/>
  <c r="AX52" i="12"/>
  <c r="AX53" i="12"/>
  <c r="AZ82" i="12" l="1"/>
  <c r="AX82" i="12"/>
  <c r="AX83" i="12" s="1"/>
  <c r="K40" i="12" s="1"/>
  <c r="D115" i="5" l="1"/>
  <c r="L39" i="15"/>
  <c r="BB52" i="12"/>
  <c r="BC52" i="12"/>
  <c r="BD53" i="12"/>
  <c r="BC53" i="12"/>
  <c r="AN52" i="12"/>
  <c r="AO52" i="12"/>
  <c r="AQ52" i="12" s="1"/>
  <c r="AO53" i="12"/>
  <c r="AQ53" i="12" s="1"/>
  <c r="AN53" i="12"/>
  <c r="AF52" i="12"/>
  <c r="AG52" i="12" s="1"/>
  <c r="AE52" i="12"/>
  <c r="AE53" i="12"/>
  <c r="AF53" i="12"/>
  <c r="T52" i="12"/>
  <c r="H36" i="5"/>
  <c r="E19" i="9"/>
  <c r="E14" i="9"/>
  <c r="E16" i="9" s="1"/>
  <c r="T80" i="9"/>
  <c r="R80" i="9"/>
  <c r="F78" i="5" s="1"/>
  <c r="P80" i="9"/>
  <c r="F77" i="5" s="1"/>
  <c r="H80" i="9"/>
  <c r="J80" i="9"/>
  <c r="J37" i="14" s="1"/>
  <c r="N80" i="9"/>
  <c r="J35" i="14" s="1"/>
  <c r="C33" i="15"/>
  <c r="J26" i="14" s="1"/>
  <c r="F66" i="5" s="1"/>
  <c r="C22" i="15"/>
  <c r="J14" i="14" s="1"/>
  <c r="F65" i="5" s="1"/>
  <c r="J47" i="14" l="1"/>
  <c r="I17" i="5"/>
  <c r="AH52" i="12"/>
  <c r="BD52" i="12"/>
  <c r="BD82" i="12" s="1"/>
  <c r="BB82" i="12"/>
  <c r="BB83" i="12" s="1"/>
  <c r="K41" i="12" s="1"/>
  <c r="AN82" i="12"/>
  <c r="AN83" i="12" s="1"/>
  <c r="G94" i="5" s="1"/>
  <c r="AE82" i="12"/>
  <c r="AE83" i="12" s="1"/>
  <c r="G93" i="5" s="1"/>
  <c r="AP52" i="12"/>
  <c r="AG53" i="12"/>
  <c r="AH53" i="12"/>
  <c r="AG82" i="12"/>
  <c r="AP53" i="12"/>
  <c r="L41" i="15" l="1"/>
  <c r="D114" i="5"/>
  <c r="AQ82" i="12"/>
  <c r="AP82" i="12"/>
  <c r="AH82" i="12"/>
  <c r="L47" i="15" l="1"/>
  <c r="L43" i="15"/>
  <c r="D27" i="12" l="1"/>
  <c r="J48" i="8" l="1"/>
  <c r="J64" i="8"/>
  <c r="J58" i="8"/>
  <c r="J53" i="8"/>
  <c r="I52" i="12"/>
  <c r="J43" i="8" s="1"/>
  <c r="H52" i="12"/>
  <c r="K43" i="8" s="1"/>
  <c r="N43" i="8" s="1"/>
  <c r="R43" i="8" s="1"/>
  <c r="R67" i="8" s="1"/>
  <c r="E19" i="15" s="1"/>
  <c r="E22" i="15" s="1"/>
  <c r="J18" i="14" s="1"/>
  <c r="G86" i="5" s="1"/>
  <c r="H41" i="5" s="1"/>
  <c r="J45" i="8"/>
  <c r="J46" i="8" l="1"/>
  <c r="J61" i="8"/>
  <c r="J60" i="8"/>
  <c r="J57" i="8"/>
  <c r="J52" i="8"/>
  <c r="J63" i="8"/>
  <c r="J47" i="8"/>
  <c r="J50" i="8"/>
  <c r="J54" i="8"/>
  <c r="Q82" i="12"/>
  <c r="Q83" i="12" s="1"/>
  <c r="K38" i="12" s="1"/>
  <c r="D32" i="15" s="1"/>
  <c r="H82" i="12"/>
  <c r="H83" i="12" s="1"/>
  <c r="K37" i="12" s="1"/>
  <c r="J52" i="12"/>
  <c r="K52" i="12"/>
  <c r="S52" i="12"/>
  <c r="J28" i="14" l="1"/>
  <c r="D33" i="15"/>
  <c r="D20" i="15"/>
  <c r="G92" i="5"/>
  <c r="T82" i="12"/>
  <c r="K82" i="12"/>
  <c r="S82" i="12"/>
  <c r="J82" i="12"/>
  <c r="J16" i="14" l="1"/>
  <c r="D22" i="15"/>
  <c r="J50" i="5"/>
  <c r="J62" i="14" l="1"/>
  <c r="E20" i="9"/>
  <c r="E15" i="9"/>
  <c r="G26" i="5" l="1"/>
  <c r="D22" i="6" l="1"/>
  <c r="G22" i="5" l="1"/>
  <c r="A16" i="7" l="1"/>
  <c r="M25" i="7"/>
  <c r="E25" i="7"/>
  <c r="F79" i="5" l="1"/>
  <c r="F69" i="5"/>
  <c r="T82" i="9" l="1"/>
  <c r="F71" i="5"/>
  <c r="F70" i="5"/>
  <c r="D116" i="5" l="1"/>
  <c r="E118" i="5" l="1"/>
  <c r="N82" i="9" l="1"/>
  <c r="U80" i="9" l="1"/>
  <c r="T83" i="9" s="1"/>
  <c r="H93" i="5"/>
  <c r="H92" i="5"/>
  <c r="N83" i="9" l="1"/>
  <c r="G96" i="5"/>
  <c r="G81" i="5"/>
  <c r="G32" i="5" s="1"/>
  <c r="M26" i="7" l="1"/>
  <c r="E26" i="7"/>
  <c r="M24" i="7"/>
  <c r="E24" i="7"/>
  <c r="M23" i="7"/>
  <c r="E23" i="7"/>
  <c r="M22" i="7"/>
  <c r="E22" i="7"/>
  <c r="M21" i="7"/>
  <c r="E21" i="7"/>
  <c r="M20" i="7"/>
  <c r="E20" i="7"/>
  <c r="M19" i="7"/>
  <c r="E19" i="7"/>
  <c r="M18" i="7"/>
  <c r="E18" i="7"/>
  <c r="M17" i="7"/>
  <c r="E17" i="7"/>
  <c r="M16" i="7"/>
  <c r="I16" i="7"/>
  <c r="I17" i="7" s="1"/>
  <c r="I18" i="7" s="1"/>
  <c r="I19" i="7" s="1"/>
  <c r="I20" i="7" s="1"/>
  <c r="I21" i="7" s="1"/>
  <c r="I22" i="7" s="1"/>
  <c r="I23" i="7" s="1"/>
  <c r="I24" i="7" s="1"/>
  <c r="E16" i="7"/>
  <c r="A17" i="7"/>
  <c r="A18" i="7" s="1"/>
  <c r="A19" i="7" s="1"/>
  <c r="A20" i="7" s="1"/>
  <c r="A21" i="7" s="1"/>
  <c r="A22" i="7" s="1"/>
  <c r="A23" i="7" s="1"/>
  <c r="A24" i="7" s="1"/>
  <c r="M15" i="7"/>
  <c r="E15" i="7"/>
  <c r="E53" i="6"/>
  <c r="D53" i="6"/>
  <c r="E29" i="7" l="1"/>
  <c r="E34" i="6" s="1"/>
  <c r="E40" i="6" s="1"/>
  <c r="E45" i="6" s="1"/>
  <c r="E47" i="6" s="1"/>
  <c r="E55" i="6" s="1"/>
  <c r="M29" i="7"/>
  <c r="G72" i="5" s="1"/>
  <c r="G30" i="5" s="1"/>
  <c r="I47" i="5" s="1"/>
  <c r="D60" i="3"/>
  <c r="D37" i="3" l="1"/>
  <c r="D40" i="6"/>
  <c r="D45" i="6" s="1"/>
  <c r="D47" i="6" s="1"/>
  <c r="D55" i="6" s="1"/>
  <c r="H34" i="5"/>
  <c r="H37" i="5" l="1"/>
  <c r="H40" i="5" s="1"/>
  <c r="H42" i="5" s="1"/>
  <c r="H31" i="5"/>
  <c r="H33" i="5"/>
  <c r="D43" i="3"/>
  <c r="D45" i="3" s="1"/>
  <c r="D50" i="3" s="1"/>
  <c r="C36" i="4"/>
  <c r="C13" i="4"/>
  <c r="C17" i="4" s="1"/>
  <c r="G97" i="5" l="1"/>
  <c r="H43" i="5" s="1"/>
  <c r="H44" i="5" s="1"/>
  <c r="D54" i="3"/>
  <c r="D62" i="3" s="1"/>
  <c r="H45" i="5" l="1"/>
  <c r="I45" i="5" s="1"/>
  <c r="J49" i="5" l="1"/>
  <c r="J51" i="5" l="1"/>
  <c r="J53" i="5" s="1"/>
  <c r="K39" i="12" l="1"/>
  <c r="J60" i="14" s="1"/>
  <c r="J64" i="14" s="1"/>
</calcChain>
</file>

<file path=xl/sharedStrings.xml><?xml version="1.0" encoding="utf-8"?>
<sst xmlns="http://schemas.openxmlformats.org/spreadsheetml/2006/main" count="736" uniqueCount="531">
  <si>
    <t>This workbook is provided as a tool for you to use in managing your PPP loan, from tracking the use of PPP funds through to calculating the amount of your PPP loan that may be forgiven.  As you work work through the tool, please don't hesitate to reach out to your Boyum Barenscheer (BB) team with questions.  
This loan program is like no other SBA product, was introduced and rolled out by the SBA very quickly, and continues to change.
This PPP forgiveness calculator is based on the most recent available information as of the date at the top of each worksheet and may be modified as the SBA, Treasury, and Congress adopt changes, whether through rules and regulations or through legislation.  The SBA has been issuing updated guidance regularly, and the guidance will change as you work through the process from loan application through to forgiveness.
In addition to tracking your actual usage of the loan proceeds and to provide a tool you can use to model scenarios in your business, allowing you to maximize the loan forgiveness provisions of the law - we now are providing features in the workbook for you to maintain the data and information you need for completing the SBA's Loan Forgiveness Application (Form 3508 or Form 3508EZ). Please be reminded that the lending bank has the final determination in the amount of forgiveness, which may differ from your calculations.  Your BB team is available to help you with these calculations.</t>
  </si>
  <si>
    <t xml:space="preserve"> </t>
  </si>
  <si>
    <r>
      <rPr>
        <b/>
        <sz val="18"/>
        <color rgb="FF000000"/>
        <rFont val="Arial"/>
        <family val="2"/>
      </rPr>
      <t xml:space="preserve">INSTRUCTIONS:  </t>
    </r>
    <r>
      <rPr>
        <b/>
        <sz val="14"/>
        <color indexed="8"/>
        <rFont val="Arial"/>
        <family val="2"/>
      </rPr>
      <t xml:space="preserve">
</t>
    </r>
    <r>
      <rPr>
        <b/>
        <sz val="12"/>
        <color rgb="FF000000"/>
        <rFont val="Arial"/>
        <family val="2"/>
      </rPr>
      <t>1.  Familiarize yourself with the SBA's loan forgiveness applications (SBA Form 3508 and 3508EZ). (found under the</t>
    </r>
    <r>
      <rPr>
        <b/>
        <u/>
        <sz val="12"/>
        <color rgb="FF000000"/>
        <rFont val="Arial"/>
        <family val="2"/>
      </rPr>
      <t xml:space="preserve"> For Borrowers</t>
    </r>
    <r>
      <rPr>
        <b/>
        <sz val="12"/>
        <color rgb="FF000000"/>
        <rFont val="Arial"/>
        <family val="2"/>
      </rPr>
      <t xml:space="preserve"> section at: https://home.treasury.gov/policy-issues/cares/assistance-for-small-businesses)
</t>
    </r>
    <r>
      <rPr>
        <b/>
        <sz val="14"/>
        <color rgb="FF000000"/>
        <rFont val="Arial"/>
        <family val="2"/>
      </rPr>
      <t xml:space="preserve">
2.  If any of the 3 following circumstances apply, complete the PPP Loan Forgiveness Application Form 3508EZ and see our EZ PPP Loan Forgiveness Calculator. </t>
    </r>
    <r>
      <rPr>
        <b/>
        <sz val="12"/>
        <color rgb="FF000000"/>
        <rFont val="Arial"/>
        <family val="2"/>
      </rPr>
      <t xml:space="preserve"> 
</t>
    </r>
    <r>
      <rPr>
        <sz val="12"/>
        <color rgb="FF000000"/>
        <rFont val="Arial"/>
        <family val="2"/>
      </rPr>
      <t xml:space="preserve">   1.  If you are a self-employed individual, independent contractor, or sole proprietor who had no employees at the time you applied for PPP &amp; did not include any employee salaries in the computation of average monthly payroll in the Borrower Application Form (SBA Form 2483)
   2. You did not reduce annual salary or hourly wages of any employee by more than 25% during the Covered Period (CP) or Alternative Payroll Covered Period (APCP) compared to the period 1/1/20-3/31/20 (for this statement, employees include only those that did not receive, during any single period during 2019, wages or salary at an annualized rate of pay &gt; $100K) AND
You did not reduce the # of employees or average hours of employees between 1/1/20 and the end of the CP (Ignore reductions that arose from an inability to rehire individuals who were employees on 2/15/20 if you were uanble to hire similarly qualified employees for unfilled positions on or before 12/31/20. Also ignore reductions in an employee's hours that you offered to restore and the employee refused (See 85.FR.33004, 33007 (June 1, 2020) for more details.
   3.  You did not reduce annual salary or hourly wages of any employee by more than 25% during the Covered Period (CP) or Alternative Payroll Covered Period (APCP) compared to the period 1/1/20-3/31/20 (for this statement, employees include only those that did not receive, during any single period during 2019, wages or salary at an annualized rate of pay &gt; $100K) AND
You were unable to operate during the CP at the same level of business activity as before 2/15/20, due to compliance with requirements established or guidance issued between 3/1/20-12/31/20 by the Secretary of Health and Human Servcies, the Director of the Centers of Disease Control and Prevention, or the Occupational Safety and Health Administration, related to the maintenance of standards of sanitation, social distancing, or any other work or customer safety requirement related to COVID-19.</t>
    </r>
  </si>
  <si>
    <r>
      <t xml:space="preserve">7.  Applying for forgiveness:
</t>
    </r>
    <r>
      <rPr>
        <sz val="12"/>
        <color rgb="FF000000"/>
        <rFont val="Arial"/>
        <family val="2"/>
      </rPr>
      <t>Along with the tabs noted above, review Schedule A and Schedule A worksheet tabs for completeness.</t>
    </r>
    <r>
      <rPr>
        <b/>
        <sz val="12"/>
        <color rgb="FF000000"/>
        <rFont val="Arial"/>
        <family val="2"/>
      </rPr>
      <t xml:space="preserve">
The PPP Forgiveness Calculator tab can be used to model various scenarios and to provide all amounts required for the SBA Form 3508 PPP Loan Forgiveness Application (see references in far left column).  See our 
To model forgiveness scenarios, we have left the expense and average FTE cells unlocked in the PPP Forgiveness Calculator tab so you can enter different values as necessary for forecasting purposes.  Or leave the formulas in tact, and make sure you populate the Forgiveness Expense Tracker, FTE Calculator and Salary &amp; Wage Calculator tabs with actual and estimate data.
We hope you find this tool useful.
Your BB Team</t>
    </r>
  </si>
  <si>
    <t xml:space="preserve">Disclaimer for services provided relative to SBA programs and the FFCRA and the CARES Act:
BB's goal is to provide the most up to date information, along with our insights and current understanding of these programs and regulations to help you make informed business decisions as you navigate COVID-19.
The rules regarding SBA programs are continually being refined and clarified by the SBA and Treasury.  Some guidance provided by other agencies and/or the financial institutions is in direct conflict with other competing guidance, regulations and/or existing laws. Due to the evolving nature of the situation and the lack of final published rules and regulations, BB cannot guarantee that any original advice is unaffected.  
BB encourages you to contact your legal counsel to address the legal implications of your participation in any of the SBA programs and the impact of the CARES Act on your business.
The information contained in this workbook should not be construed as a recommendation, an offer of services, or an offer to sell, or solicitation of an offer to buy a particular strategy. The reader should not rely on this information other than as authorized by a written agreement with Boyum Barenscheer PLLP. The commentaries provided are opinions of Boyum Barenscheer PLLP and are for informational purposes only. While the information is deemed reliable, Boyum Barenscheer cannot guarantee its accuracy, completeness, or suitability for any purpose and makes no warranties with regard to the results to be obtained from its use, or whether any expressed course of events will actually occur. </t>
  </si>
  <si>
    <t>Paycheck Protection Program 
Loan Calculator (Employer)</t>
  </si>
  <si>
    <t>See Overview tab</t>
  </si>
  <si>
    <t>Amendment of  SBA 7(a) loan program</t>
  </si>
  <si>
    <t>As of 5/4/2020</t>
  </si>
  <si>
    <t xml:space="preserve">Blue-shaded fields are for data inputs.  </t>
  </si>
  <si>
    <t>Blank, boxed fields are formulas - not meant for data inputs</t>
  </si>
  <si>
    <t>**The most recent PPP loan application was made available April 2, 2020 by the US Treasury Department.  It can be found at:</t>
  </si>
  <si>
    <t>https://home.treasury.gov/system/files/136/Paycheck-Protection-Program-Application-3-30-2020-v3.pdf</t>
  </si>
  <si>
    <t>I. Calculate total payroll costs</t>
  </si>
  <si>
    <t xml:space="preserve">Note: This template is for non-seasonal employers that were in business in 2019.  For seasonal employers operating between 2/15/19-6/30/19 : </t>
  </si>
  <si>
    <t xml:space="preserve">at client's option, use either the average monthly payroll costs for the 12 week period beginning on February 15, 2019 or between March 1, 2019 </t>
  </si>
  <si>
    <t>and June 30, 2019.</t>
  </si>
  <si>
    <t>Payroll Costs:</t>
  </si>
  <si>
    <t>2 options exist for periods to use in capturing 12 months of payroll costs.  Either calendar 2019 or 12 months prior to loan application.</t>
  </si>
  <si>
    <t xml:space="preserve">Our position is to use 2019 calendar year information to help make this process as simple as possible. </t>
  </si>
  <si>
    <t>ENTER VALUES IN THIS COLUMN</t>
  </si>
  <si>
    <t>PAYROLL RECORDS PERIOD OF TIME</t>
  </si>
  <si>
    <t>1/1/2019 TO 12/31/2019</t>
  </si>
  <si>
    <t>Salaries, wages, commission,  or similar comp. * (limitation for &gt; $100K adjustment below)</t>
  </si>
  <si>
    <t xml:space="preserve">Represents gross wages without regard to (not including subtractions or additions based on) federal taxes imposed or withheld, such as the employee's and employer's FICA and federal income taxes withheld.
</t>
  </si>
  <si>
    <t>PARTNERSHIPS:  guaranteed payments made and ordinary income passed through to active partners as self employment income qualify as payroll costs (clarified by the SBA on 4/14/2020), subject to the $100,000 cap</t>
  </si>
  <si>
    <t>Cash tips or equivalent</t>
  </si>
  <si>
    <t>Payment for vacation, parental, family, medical or sick leave</t>
  </si>
  <si>
    <t xml:space="preserve">  </t>
  </si>
  <si>
    <t>Allowance for dismissal or separation</t>
  </si>
  <si>
    <t>Payment required for provision of group healthcare benefits, including insurance premiums</t>
  </si>
  <si>
    <t>No limit for benefits paid on behalf of individual employees compensated &gt; $100K</t>
  </si>
  <si>
    <t>Payment of any retirement benefit (funding)</t>
  </si>
  <si>
    <r>
      <t xml:space="preserve">Payments of state or local tax assessed on comp. of employees </t>
    </r>
    <r>
      <rPr>
        <sz val="7"/>
        <color rgb="FF000000"/>
        <rFont val="Calibri"/>
        <family val="2"/>
        <scheme val="minor"/>
      </rPr>
      <t>(</t>
    </r>
    <r>
      <rPr>
        <sz val="8"/>
        <color rgb="FF000000"/>
        <rFont val="Calibri"/>
        <family val="2"/>
        <scheme val="minor"/>
      </rPr>
      <t>MN unemployment, less workforce enhance fee)</t>
    </r>
  </si>
  <si>
    <t xml:space="preserve">Less the following: </t>
  </si>
  <si>
    <t>Compensation of an employee in excess of 100k (subtraction is comp. over 100K for all employees)</t>
  </si>
  <si>
    <t>Complete "Wage Cap Calc" tab   (i.e., employee makes 138k, 138k goes in 32 and 38k is subtracted in row 41)</t>
  </si>
  <si>
    <t>Compensation of employee whose principal place of residence is outside the United States</t>
  </si>
  <si>
    <t>Qualified sick leave wages for which a credit is allowed under sec 7001 of Familes First Coronavirus Response Act.</t>
  </si>
  <si>
    <t>Qualified family leave wages for which a credit is allowed under sec 7003 of Familes First Coronavirus Response Act.</t>
  </si>
  <si>
    <t>Total payroll costs for 12 months</t>
  </si>
  <si>
    <t>Average monthly payroll costs</t>
  </si>
  <si>
    <t>II. Calculate eligible loan amount</t>
  </si>
  <si>
    <t>Average monthly payroll costs (see above)</t>
  </si>
  <si>
    <t>Multiply by 2.5 (months), up to a $10M cap.</t>
  </si>
  <si>
    <t>Multiplier</t>
  </si>
  <si>
    <t>Eligible 7(a) loan total</t>
  </si>
  <si>
    <t>EIDL loan eligible for refinance (if applicable) (loan obtained 1/31/20-4/3/20)</t>
  </si>
  <si>
    <t>Less:  any "Advance" under the EIDL loan that does not have to be repaid</t>
  </si>
  <si>
    <t>TOTAL EIDL LOAN</t>
  </si>
  <si>
    <t>Maximum loan amount including EIDL loans, estimated</t>
  </si>
  <si>
    <t xml:space="preserve">* Compensation definition is subject to interpretation, the template is based on our understanding and research as of April 17, 2020. </t>
  </si>
  <si>
    <t>Paycheck Protection Program
Loan Calculator (Self Employed Sch C)</t>
  </si>
  <si>
    <t>https://myboyum.com/wp-content/uploads/2020/04/SBA-PPP-Loan-Application-April-2.pdf</t>
  </si>
  <si>
    <t>This application is valid for self-employed individuals and independent contractors to complete and submit to their bank.</t>
  </si>
  <si>
    <t>ENTER VALUES IN 1 COLUMN, NOT BOTH</t>
  </si>
  <si>
    <t>For self-employed who file a Schedule C with their 1040:</t>
  </si>
  <si>
    <t>NO Employees</t>
  </si>
  <si>
    <t>WITH Employees</t>
  </si>
  <si>
    <t>Net Self Employment Income (Schedule C, Line 31)</t>
  </si>
  <si>
    <t>Less: Net Self Employment Income &gt; $100,000/person</t>
  </si>
  <si>
    <t>Compensation as it relates to employees:</t>
  </si>
  <si>
    <t xml:space="preserve"> -   </t>
  </si>
  <si>
    <t>Complete "Wage Cap Calc" - Includes self-employed owner</t>
  </si>
  <si>
    <t>TOTAL PAYROLL COSTS</t>
  </si>
  <si>
    <t>Average Monthly Payroll Cost</t>
  </si>
  <si>
    <t>Estimated PPP loan total (Self-employed with no employees must not exceed $20,833.33)</t>
  </si>
  <si>
    <t>Paycheck Protection Program</t>
  </si>
  <si>
    <t>Amendment of 7(a) loan program</t>
  </si>
  <si>
    <t>Senate CARES Act - 3/26/20 9:00 PM</t>
  </si>
  <si>
    <r>
      <rPr>
        <b/>
        <u/>
        <sz val="12"/>
        <color rgb="FFFF0000"/>
        <rFont val="Calibri (Body)"/>
      </rPr>
      <t>Disclaimer</t>
    </r>
    <r>
      <rPr>
        <b/>
        <sz val="12"/>
        <color rgb="FFFF0000"/>
        <rFont val="Calibri"/>
        <family val="2"/>
        <scheme val="minor"/>
      </rPr>
      <t xml:space="preserve">: this template is based on interpretations of </t>
    </r>
    <r>
      <rPr>
        <b/>
        <sz val="12"/>
        <color rgb="FFFF0000"/>
        <rFont val="Calibri (Body)"/>
      </rPr>
      <t>the CARES Act passed by the Senate on March 25th</t>
    </r>
    <r>
      <rPr>
        <b/>
        <sz val="12"/>
        <color rgb="FFFF0000"/>
        <rFont val="Calibri"/>
        <family val="2"/>
        <scheme val="minor"/>
      </rPr>
      <t>. There are many moving parts. Please do not use in a vacuum.</t>
    </r>
  </si>
  <si>
    <t>We've actively tracking and are in discussions for a waiver on the SBA "affiliation" rules language, as it may exclude certain equity-backed startups depending on how the law is interpreted.</t>
  </si>
  <si>
    <t>I. Calculate eligible loan amount</t>
  </si>
  <si>
    <t>Payroll costs</t>
  </si>
  <si>
    <t>Average total monthly payments for payroll costs incurred during the 1 year period before the loan date (e.g. 4/1/19 - 3/31/20).</t>
  </si>
  <si>
    <r>
      <rPr>
        <b/>
        <u/>
        <sz val="12"/>
        <color rgb="FF000000"/>
        <rFont val="Calibri (Body)"/>
      </rPr>
      <t>Payroll costs include</t>
    </r>
    <r>
      <rPr>
        <sz val="12"/>
        <color indexed="8"/>
        <rFont val="Calibri"/>
        <family val="2"/>
        <scheme val="minor"/>
      </rPr>
      <t>:</t>
    </r>
  </si>
  <si>
    <t>- Salary, wage, commission, or similar compensation</t>
  </si>
  <si>
    <t>Total</t>
  </si>
  <si>
    <t>- Cash tips or equivalent</t>
  </si>
  <si>
    <t>- Payment for vacation, parental, family, medical, or sick leave</t>
  </si>
  <si>
    <t>- Allowance for dismissal or separation</t>
  </si>
  <si>
    <t>- Payment req'd for provision of group healthcare benefits, including insurance premiums</t>
  </si>
  <si>
    <t>- Payment of any retirement benefit</t>
  </si>
  <si>
    <t>- Payment of State or local tax assessed on compensation of employees</t>
  </si>
  <si>
    <t>- Compensation to a sole proprietor/independent contractor that is a wage, commission, or similar comp up to $100k, prorated for the covered period</t>
  </si>
  <si>
    <r>
      <rPr>
        <b/>
        <u/>
        <sz val="12"/>
        <color rgb="FF000000"/>
        <rFont val="Calibri (Body)"/>
      </rPr>
      <t>Payroll costs exclude</t>
    </r>
    <r>
      <rPr>
        <sz val="12"/>
        <color indexed="8"/>
        <rFont val="Calibri"/>
        <family val="2"/>
        <scheme val="minor"/>
      </rPr>
      <t>:</t>
    </r>
  </si>
  <si>
    <t>- Compensation for any employee in excess of an annual salary over $100k, prorated for the covered period (note: you can include their compensation up to a $100k cap)</t>
  </si>
  <si>
    <t>- Taxes imposed or withheld under chapters 21, 22, or 24 of IRS Code during the covered period</t>
  </si>
  <si>
    <t>- Compensation for any employee whose principal residence is outside USA</t>
  </si>
  <si>
    <t>- Qualified sick and/or family leave wages, for which a credit is allowed under Families First Coronavirus Response Act</t>
  </si>
  <si>
    <r>
      <rPr>
        <b/>
        <u/>
        <sz val="12"/>
        <color rgb="FF000000"/>
        <rFont val="Calibri (Body)"/>
      </rPr>
      <t>Note</t>
    </r>
    <r>
      <rPr>
        <sz val="12"/>
        <color indexed="8"/>
        <rFont val="Calibri"/>
        <family val="2"/>
        <scheme val="minor"/>
      </rPr>
      <t>: the covered period is defined as as beginning on 2/15/20 and ending on 6/30/20.</t>
    </r>
  </si>
  <si>
    <t>II. Calculate loan forgiveness amount</t>
  </si>
  <si>
    <t>Payroll</t>
  </si>
  <si>
    <t>Sum of payroll costs incurred and payments made during the covered period (8 week period beginning on loan origination date).</t>
  </si>
  <si>
    <t>Covered mortgage obligation</t>
  </si>
  <si>
    <t>Sum of interest payments on mortgage obligations during the covered period. Prepayments and principal payments are excluded. Mortgage must have been incurred by 2/15/20.</t>
  </si>
  <si>
    <t>Covered rent obligation</t>
  </si>
  <si>
    <t>Sum of rent costs incurred and payments made during the covered period. Qualifies if rent obligated under a lease agreement in force before 2/15/20.</t>
  </si>
  <si>
    <t>Covered utility payments</t>
  </si>
  <si>
    <t>Sum of utility costs incurred and payments made during the covered period for electric, gas, water, transportation, phone, and internet, for which service began before 2/15/20.</t>
  </si>
  <si>
    <t>Gov't forgiveness total</t>
  </si>
  <si>
    <r>
      <t>Note</t>
    </r>
    <r>
      <rPr>
        <sz val="12"/>
        <color rgb="FF000000"/>
        <rFont val="Calibri (Body)"/>
      </rPr>
      <t xml:space="preserve">: The "covered period" for the loan forgiveness section is defined as the 8 week period beginning on the loan origination date. </t>
    </r>
  </si>
  <si>
    <r>
      <t>Note</t>
    </r>
    <r>
      <rPr>
        <sz val="12"/>
        <color rgb="FF000000"/>
        <rFont val="Calibri (Body)"/>
      </rPr>
      <t>: The amount of loan forgiveness shall not exceed the principal amount of the loan.</t>
    </r>
  </si>
  <si>
    <t>Forgiveness amounts will be reduced in two scenarios:</t>
  </si>
  <si>
    <t>1. Reduction in number of employees</t>
  </si>
  <si>
    <r>
      <rPr>
        <u/>
        <sz val="12"/>
        <color rgb="FF000000"/>
        <rFont val="Calibri (Body)"/>
      </rPr>
      <t xml:space="preserve">Amount of loan forgiveness reduced by multiplying the </t>
    </r>
    <r>
      <rPr>
        <u/>
        <sz val="12"/>
        <color rgb="FF0000FF"/>
        <rFont val="Calibri (Body)"/>
      </rPr>
      <t>payroll costs calculated in Part II by</t>
    </r>
    <r>
      <rPr>
        <sz val="12"/>
        <color indexed="8"/>
        <rFont val="Calibri"/>
        <family val="2"/>
        <scheme val="minor"/>
      </rPr>
      <t xml:space="preserve">:                               (average number of FT equivalent employees employed during the covered period) / (average number of FT equivalent employees per month employed 2/15/19 - 6/30/19 </t>
    </r>
    <r>
      <rPr>
        <b/>
        <u/>
        <sz val="12"/>
        <color rgb="FF000000"/>
        <rFont val="Calibri (Body)"/>
      </rPr>
      <t>OR</t>
    </r>
    <r>
      <rPr>
        <sz val="12"/>
        <color indexed="8"/>
        <rFont val="Calibri"/>
        <family val="2"/>
        <scheme val="minor"/>
      </rPr>
      <t xml:space="preserve"> 1/1/20 - 2/29/20). Employer chooses which time period to use as the comparison.</t>
    </r>
  </si>
  <si>
    <t>2. Reduction in compensation</t>
  </si>
  <si>
    <r>
      <rPr>
        <u/>
        <sz val="12"/>
        <color rgb="FF000000"/>
        <rFont val="Calibri (Body)"/>
      </rPr>
      <t>Loan forgiveness reduced by the amount of any 25%+ compensation reduction (when compared to the most recent full quarter) during the covered period for any employee who</t>
    </r>
    <r>
      <rPr>
        <sz val="12"/>
        <color indexed="8"/>
        <rFont val="Calibri"/>
        <family val="2"/>
        <scheme val="minor"/>
      </rPr>
      <t>: did not receive, during any single pay period during 2019, wages or salary at an annualized pay rate in an amount exceeding $100k.</t>
    </r>
  </si>
  <si>
    <r>
      <rPr>
        <b/>
        <sz val="12"/>
        <color rgb="FF000000"/>
        <rFont val="Calibri (Body)"/>
      </rPr>
      <t>Note</t>
    </r>
    <r>
      <rPr>
        <sz val="12"/>
        <color rgb="FF000000"/>
        <rFont val="Calibri (Body)"/>
      </rPr>
      <t>: There is a provision that if an employer eliminates the employee and compensation reductions mentioned above in #1 and #2 by 6/30/20, then the forgiveness amounts will not be reduced.</t>
    </r>
  </si>
  <si>
    <t>Wage Cap Calc</t>
  </si>
  <si>
    <t>To be used in calculating the loan amount &amp; in actual expense for forgiveness</t>
  </si>
  <si>
    <t>Loan Amount - Calculation for Wages or Self Employment Income in Excess of $100,000/person</t>
  </si>
  <si>
    <t>NON SEASONAL BUSINESS - Enter annual amounts for 2019</t>
  </si>
  <si>
    <t>Employee / Partner / Owner (Self-Employed)</t>
  </si>
  <si>
    <t>Annual Salary/Wage, Guaranteed Payment and Partner Ordinary Income or 
Self Employment Income</t>
  </si>
  <si>
    <t>Excess Compensation
(amounts &gt; $100,000)</t>
  </si>
  <si>
    <t>Actual 8-week Wage/Salary, Guaranteed Pymt + Partner Ordinary Income or Self Employment Income</t>
  </si>
  <si>
    <t>Excess Compensation
(amounts &gt; $15,385)</t>
  </si>
  <si>
    <t>Wages or Self Employment Income in Excess of $100,000</t>
  </si>
  <si>
    <t>Wages or Self Employment Income in Excess of $100,000 (annualized)</t>
  </si>
  <si>
    <t>PPP Forgiveness Calculator</t>
  </si>
  <si>
    <t>Calculate PPP loan forgiveness amount</t>
  </si>
  <si>
    <t xml:space="preserve">NOTE: This is a tool and is not meant to calculate the ACTUAL fogiveness amount, but is meant to provide a best estimate, based on the reliability of the inputs and current understanding of the latest SBA guidance.  </t>
  </si>
  <si>
    <t>The lender's forgiveness calculation may take precedence.</t>
  </si>
  <si>
    <t>Blue cells indicate input cells</t>
  </si>
  <si>
    <t>-If any fields are not populated and should be, you might not have a complete picture of your PPP loan forgiveness situation</t>
  </si>
  <si>
    <t>-parts of the forgiveness calculation are dependent on other tabs.  Ensure the information is complete to have a full picture of the potential loan forgiveness</t>
  </si>
  <si>
    <t>Green cells are cells with formulas or links; are based on other areas of this worksheet and/or workbook and are locked</t>
  </si>
  <si>
    <t>Corresponding PPP Loan Forgiveness Application reference</t>
  </si>
  <si>
    <t>Inputs</t>
  </si>
  <si>
    <t>Calculations</t>
  </si>
  <si>
    <t>Potential Forgiven</t>
  </si>
  <si>
    <t xml:space="preserve">Forgiveness Amount - 
Line 11 on SBA 
Form 3508 </t>
  </si>
  <si>
    <t>Line 9</t>
  </si>
  <si>
    <t>DATES:</t>
  </si>
  <si>
    <r>
      <t xml:space="preserve">Date Loan Funded </t>
    </r>
    <r>
      <rPr>
        <b/>
        <i/>
        <sz val="14"/>
        <color rgb="FF000000"/>
        <rFont val="Calibri"/>
        <family val="2"/>
        <scheme val="minor"/>
      </rPr>
      <t>(if loan was funded in multiple disbursements, use the date of the first disbursement)</t>
    </r>
  </si>
  <si>
    <t>End of 8 week covered period (CP)</t>
  </si>
  <si>
    <t>OR:  End of 24 week covered period (CP)</t>
  </si>
  <si>
    <r>
      <t xml:space="preserve">Alternative Payroll Covered Period (APCP)* - </t>
    </r>
    <r>
      <rPr>
        <b/>
        <i/>
        <sz val="14"/>
        <color rgb="FF000000"/>
        <rFont val="Calibri"/>
        <family val="2"/>
        <scheme val="minor"/>
      </rPr>
      <t>first date of pay period following loan funding date</t>
    </r>
  </si>
  <si>
    <t>End of 8 week APCP</t>
  </si>
  <si>
    <t>ELIGIBLE PAYROLL AND NONPAYROLL COSTS:</t>
  </si>
  <si>
    <t>Line 1</t>
  </si>
  <si>
    <t>Payroll costs during either CP (beginning date of loan funding) or the APCP</t>
  </si>
  <si>
    <t>A</t>
  </si>
  <si>
    <t>Payroll costs as % of total spent</t>
  </si>
  <si>
    <t>Lines 2-4 (see below)</t>
  </si>
  <si>
    <t>Nonpayroll costs during 8 or 24 week covered period</t>
  </si>
  <si>
    <t>B</t>
  </si>
  <si>
    <t>Nonpayroll costs as % of total spent</t>
  </si>
  <si>
    <t>Amount of PPP loan spent during 8 or 24 week covered period</t>
  </si>
  <si>
    <t>REDUCTIONS TO FORGIVENESS DUE TO WAGE AND FTE REDUCTIONS (see detail information below and at other tabs):</t>
  </si>
  <si>
    <t>Lesser of total PPP eligible costs or loan amount (including accrued interest)</t>
  </si>
  <si>
    <t>Line 5</t>
  </si>
  <si>
    <t>Wage Reduction Provision (due to salary/hourly wages reduced &gt; 25%)</t>
  </si>
  <si>
    <t>C</t>
  </si>
  <si>
    <t>Line 6</t>
  </si>
  <si>
    <t>Subtotal of Amount Potentially Forgiven</t>
  </si>
  <si>
    <t>Line 7 (see below)</t>
  </si>
  <si>
    <t>FTE Reduction Provision (FTEs not returned to nor maintained at pre-Covid-19 levels)</t>
  </si>
  <si>
    <t>D</t>
  </si>
  <si>
    <t>Safe Harbor 1 or 2:  See below for conditions</t>
  </si>
  <si>
    <t>Line 8</t>
  </si>
  <si>
    <t>Line 10</t>
  </si>
  <si>
    <t>Payroll floor requirement (actual payroll costs must be at least 60% of total loan amount)</t>
  </si>
  <si>
    <t>Line 11</t>
  </si>
  <si>
    <t>TOTAL PPP LOAN FORGIVENESS BEFORE CONSIDERING EIDL ADVANCE (lesser of: PPP loan amount, eligible amount spent adjusted for reductions, 60% spent on payroll costs)</t>
  </si>
  <si>
    <t>Amount of EIDL Advance received after having applied for PPP (reduces PPP forgiveness since it is cash received which has already been forgiven)</t>
  </si>
  <si>
    <t>TOTAL MAXIMUM PPP LOAN FORGIVENESS AFTER CONSIDERING EIDL ADVANCE</t>
  </si>
  <si>
    <t>TOTAL PPP LOAN AMOUNT</t>
  </si>
  <si>
    <t xml:space="preserve">* Alternative Payroll Covered Period can be used by borrowers with a biweekly (or more frequent) payroll schedule.    If elected, the alternative payroll covered period is used for the 8-week (56 day) / 24 week (168 day) period </t>
  </si>
  <si>
    <t xml:space="preserve">starting on the first day of the payperiod following their PPP loan funded date.  </t>
  </si>
  <si>
    <t>For example - if borrower received loan funding on April 20 and first day of its first pay period following this date is Sunday, April 26 - the 1st day of the Alternative Payroll Covered Period is 4/26/2020 and last day is June 20 (8 week), October 11 (24 week).</t>
  </si>
  <si>
    <t>If elected, the Alternative Payroll Covered Period must be used consistently throughout the SBA Forgiveness Application (Form 3508) wherever the "Alternative Payorll Covered Period" is referenced.</t>
  </si>
  <si>
    <t>PPP ELIGIBLE COSTS:</t>
  </si>
  <si>
    <t>Payroll Costs During 8 Week CP/APCP</t>
  </si>
  <si>
    <t>Payroll costs (as defined in the SBA's Interim Final Ruling released on April 2, 2020):</t>
  </si>
  <si>
    <t>Gross compensation (includes Salaries, wages, commission, tips, vacation, sick/family leave, severance):</t>
  </si>
  <si>
    <t>From Schedule A tab</t>
  </si>
  <si>
    <t>Sch A Line 1</t>
  </si>
  <si>
    <t>Employees whose 2019 comp was &lt; $100K or were note employed in 2019</t>
  </si>
  <si>
    <t>Sch A Line 4</t>
  </si>
  <si>
    <t>Employees whose 2019 comp was &gt; $100K</t>
  </si>
  <si>
    <t>Compensation made to owner-employees/self-employed indiv/general partners</t>
  </si>
  <si>
    <t>Sch A Line 9</t>
  </si>
  <si>
    <t>lesser of 8/52 * 2019 compensation or $15,385 (8 week CP) and 2.5 * average monthly comp in 2019 (24 week CP))</t>
  </si>
  <si>
    <t>Sch A Line 6</t>
  </si>
  <si>
    <t>Payment for healthcare benefits (group plans)</t>
  </si>
  <si>
    <t>From Forgiveness Expense Tracker tab</t>
  </si>
  <si>
    <t>Sch A Line 7</t>
  </si>
  <si>
    <t>Payment of employer-paid retirement benefit (funding)</t>
  </si>
  <si>
    <t>Sch A Line 8</t>
  </si>
  <si>
    <r>
      <t xml:space="preserve">Payments of state/local tax assessed </t>
    </r>
    <r>
      <rPr>
        <sz val="7"/>
        <color rgb="FF000000"/>
        <rFont val="Calibri"/>
        <family val="2"/>
        <scheme val="minor"/>
      </rPr>
      <t>(</t>
    </r>
    <r>
      <rPr>
        <sz val="8"/>
        <color rgb="FF000000"/>
        <rFont val="Calibri"/>
        <family val="2"/>
        <scheme val="minor"/>
      </rPr>
      <t>state unemployment, less workforce enhance fee)</t>
    </r>
  </si>
  <si>
    <t>Total Payroll Costs</t>
  </si>
  <si>
    <t>Nonpayroll Costs During 8 Week / 24 Week Covered Period</t>
  </si>
  <si>
    <t>Line 2</t>
  </si>
  <si>
    <t>Covered mortgage obligation (interest only on mortgage in existence prior to 2/15/20. Exclude prepayments)</t>
  </si>
  <si>
    <t>Line 3</t>
  </si>
  <si>
    <t>Covered rent obligation (real AND personal lease agreement(s) in force before 2/15/20)</t>
  </si>
  <si>
    <t>Line 4</t>
  </si>
  <si>
    <t>Covered utility payments (for which service began before 2/15/20)</t>
  </si>
  <si>
    <t>Total Nonpayroll Costs</t>
  </si>
  <si>
    <t>WAGE REDUCTION PROVISION:</t>
  </si>
  <si>
    <t>Sch A Line 3</t>
  </si>
  <si>
    <r>
      <t>Amount Not Forgivable (</t>
    </r>
    <r>
      <rPr>
        <i/>
        <sz val="11"/>
        <color theme="1"/>
        <rFont val="Calibri"/>
        <family val="2"/>
        <scheme val="minor"/>
      </rPr>
      <t>from Salary &amp; Wage Calculator tab</t>
    </r>
    <r>
      <rPr>
        <sz val="11"/>
        <color indexed="8"/>
        <rFont val="Calibri"/>
        <family val="2"/>
        <scheme val="minor"/>
      </rPr>
      <t>)</t>
    </r>
  </si>
  <si>
    <t>FTE REDUCTION PROVISION:</t>
  </si>
  <si>
    <t>Numerator:  Avg FTE during 2020 CP/APCP (See FTE Calculator tab or 3rd party payroll provider report) **</t>
  </si>
  <si>
    <t>Denominator - Option 1: the average number of FTE employees employed by the company during the period from February 15, 2019- June 30, 2019
   (See FTE Calculator tab or 3rd party payroll provider report)</t>
  </si>
  <si>
    <t>Denominator - Option 2: the average number of FTE employees  employed by the company during the period from January 1, 2020 - February 29, 2020
   (See FTE Calculator tab or 3rd party payroll provider report)</t>
  </si>
  <si>
    <r>
      <t xml:space="preserve">Line 7 &amp; Sch A Line 13 </t>
    </r>
    <r>
      <rPr>
        <sz val="11"/>
        <color rgb="FF000000"/>
        <rFont val="Calibri"/>
        <family val="2"/>
        <scheme val="minor"/>
      </rPr>
      <t>(if safe harbor in Step 4 is not met)</t>
    </r>
  </si>
  <si>
    <t>FTE Reduction Quotient (unless restored - see Schedule A and Line 13 is 1.0)</t>
  </si>
  <si>
    <t>Amount Not Forgivable (unless restored -see Schedule A and Line 13 is 1.0)</t>
  </si>
  <si>
    <t xml:space="preserve">Determine whether Safe Harbor 1 or Safe Harbor 2 applies to the FTE limitation </t>
  </si>
  <si>
    <t>Safe Harbor 1:</t>
  </si>
  <si>
    <t>The borrower is exempt from the reduction in loan forgiveness based on a reduction in FTE employees if the Borrwoer, in good faith, is able to document that it was unable to operate between</t>
  </si>
  <si>
    <t xml:space="preserve">February 15, 2020, and the end of the CP at the same level of business activity as before February 15, 2020, due to compliance with requirements established or guidance issued between </t>
  </si>
  <si>
    <t xml:space="preserve">March 1, 2020 and December 31, 2020, by the Secretary of HHS, Director of CDC or OSHA, related to the maintenance of standards for sanitation, social distancing, </t>
  </si>
  <si>
    <t>or any other worker or customer safety requirement related to COVID-19</t>
  </si>
  <si>
    <t>Does Safe Harbor 1 apply? (select from drop down)</t>
  </si>
  <si>
    <t>No</t>
  </si>
  <si>
    <t>Safe Harbor 2:</t>
  </si>
  <si>
    <t>FTEs as of February 15, 2020</t>
  </si>
  <si>
    <t>Average FTEs 2/15/20-4/26/20 as of April 26, 2020</t>
  </si>
  <si>
    <t>Job Losses During Period</t>
  </si>
  <si>
    <t>Headcount Restored?</t>
  </si>
  <si>
    <t>** Exceptions include:</t>
  </si>
  <si>
    <t xml:space="preserve">- any positions you made a good-faith, written offer to rehire an individual who was an employee on 2/15/20 and you were unable to hire similarly qualified employees for unfilled positions on or before 12/31/20.
</t>
  </si>
  <si>
    <t>- any positions you made a good faith, written offer to restore any reduction in hours, at the same salary or wages, during the CP/APCP and the employee rejected the offer</t>
  </si>
  <si>
    <t>- any employees who during the CP/APCP were fired for cause, voluntarily resigned or voluntarily requested and received a reduction in hours</t>
  </si>
  <si>
    <t>SBA Form 3508 Schedule A</t>
  </si>
  <si>
    <t>Purpose:</t>
  </si>
  <si>
    <t xml:space="preserve">To summarize Schedule A provided in the SBA PPP Loan Forgiveness Application released on June 16, 2020. </t>
  </si>
  <si>
    <t>PPP Schedule A Worksheet, Table 1 Totals</t>
  </si>
  <si>
    <r>
      <rPr>
        <b/>
        <sz val="11"/>
        <color theme="1"/>
        <rFont val="Calibri"/>
        <family val="2"/>
        <scheme val="minor"/>
      </rPr>
      <t xml:space="preserve">Line 1. </t>
    </r>
    <r>
      <rPr>
        <sz val="11"/>
        <color indexed="8"/>
        <rFont val="Calibri"/>
        <family val="2"/>
        <scheme val="minor"/>
      </rPr>
      <t>Enter Cash Compensation (Box 1) from PPP Schedule A Worksheet, Table 1</t>
    </r>
  </si>
  <si>
    <t>Will carry over from Schedule A worksheet</t>
  </si>
  <si>
    <r>
      <rPr>
        <b/>
        <sz val="11"/>
        <color theme="1"/>
        <rFont val="Calibri"/>
        <family val="2"/>
        <scheme val="minor"/>
      </rPr>
      <t>Line 2.</t>
    </r>
    <r>
      <rPr>
        <sz val="11"/>
        <color indexed="8"/>
        <rFont val="Calibri"/>
        <family val="2"/>
        <scheme val="minor"/>
      </rPr>
      <t xml:space="preserve"> Enter Average FTE (Box 2) from PPP Schedule A Worksheet, Table 1</t>
    </r>
  </si>
  <si>
    <r>
      <rPr>
        <b/>
        <sz val="11"/>
        <color theme="1"/>
        <rFont val="Calibri"/>
        <family val="2"/>
        <scheme val="minor"/>
      </rPr>
      <t>Line 3.</t>
    </r>
    <r>
      <rPr>
        <sz val="11"/>
        <color indexed="8"/>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</si>
  <si>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</si>
  <si>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t>PPP Schedule A Worksheet, Table 2 Totals</t>
  </si>
  <si>
    <r>
      <rPr>
        <b/>
        <sz val="11"/>
        <color theme="1"/>
        <rFont val="Calibri"/>
        <family val="2"/>
        <scheme val="minor"/>
      </rPr>
      <t>Line 4.</t>
    </r>
    <r>
      <rPr>
        <sz val="11"/>
        <color indexed="8"/>
        <rFont val="Calibri"/>
        <family val="2"/>
        <scheme val="minor"/>
      </rPr>
      <t xml:space="preserve"> Enter Cash Compensation (Box 4) from PPP Schedule A Worksheet, Table 2</t>
    </r>
  </si>
  <si>
    <r>
      <rPr>
        <b/>
        <sz val="11"/>
        <color theme="1"/>
        <rFont val="Calibri"/>
        <family val="2"/>
        <scheme val="minor"/>
      </rPr>
      <t>Line 5.</t>
    </r>
    <r>
      <rPr>
        <sz val="11"/>
        <color indexed="8"/>
        <rFont val="Calibri"/>
        <family val="2"/>
        <scheme val="minor"/>
      </rPr>
      <t xml:space="preserve"> Enter Average FTE (Box 5) from PPP Schedule A Worksheet, Table 2</t>
    </r>
  </si>
  <si>
    <t>Non-Cash Compensation Payroll Costs During the Covered Period (CP) or the Alternative Payroll Covered Period (APCP)</t>
  </si>
  <si>
    <t>See note 1 below</t>
  </si>
  <si>
    <r>
      <rPr>
        <b/>
        <sz val="11"/>
        <color theme="1"/>
        <rFont val="Calibri"/>
        <family val="2"/>
        <scheme val="minor"/>
      </rPr>
      <t>Line 6.</t>
    </r>
    <r>
      <rPr>
        <sz val="11"/>
        <color indexed="8"/>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</si>
  <si>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indexed="8"/>
        <rFont val="Calibri"/>
        <family val="2"/>
        <scheme val="minor"/>
      </rPr>
      <t>Total amount paid  for employer contributions to employee retirement plans</t>
    </r>
  </si>
  <si>
    <r>
      <rPr>
        <b/>
        <sz val="11"/>
        <color theme="1"/>
        <rFont val="Calibri"/>
        <family val="2"/>
        <scheme val="minor"/>
      </rPr>
      <t xml:space="preserve">Line 8. </t>
    </r>
    <r>
      <rPr>
        <sz val="11"/>
        <color indexed="8"/>
        <rFont val="Calibri"/>
        <family val="2"/>
        <scheme val="minor"/>
      </rPr>
      <t>Total amount paid by Borrower for employer state and local taxes assessed on employee compensation</t>
    </r>
  </si>
  <si>
    <t>Compensation to Owners</t>
  </si>
  <si>
    <t>Line 9. Total amount paid to owner-employees/self-employed individual/general partners:</t>
  </si>
  <si>
    <t>Will carry over from Salary &amp; Wage Calculator</t>
  </si>
  <si>
    <t xml:space="preserve">This amount may not be included in PPP Schedule A Worksheet, Table 1 or 2. If there is more than one individual included, attach a </t>
  </si>
  <si>
    <t>separate table that lists the names of and payments to each.</t>
  </si>
  <si>
    <t>Line 10. Payroll Costs (add lines 1, 4, 6, 7, 8, and 9):</t>
  </si>
  <si>
    <t>Will carry to PPP Forgiveness Calculator</t>
  </si>
  <si>
    <t>Full-Time Equivalency (FTE) Reduction Calculation</t>
  </si>
  <si>
    <t>This section is generated by the FTE Calculator tab.</t>
  </si>
  <si>
    <t>If you answer yes to any of the following 3 circumstances, skip to Line 13 and enter 1.0.  Make sure lines 11 &amp; 12 are also 0.</t>
  </si>
  <si>
    <t xml:space="preserve">1. You have not reduced the number of employees or the average paid hours of your employees between January 1, 2020 and </t>
  </si>
  <si>
    <t xml:space="preserve"> the end of the CP, enter 1.0 on Line 13.</t>
  </si>
  <si>
    <t xml:space="preserve">2. You were unable to operate between February 15, 2020 and the end of the CP at the same level of business activity as before </t>
  </si>
  <si>
    <t xml:space="preserve">February 15, 2020 due to compliance with requirements established or guidance issued between March 1, 2020 and </t>
  </si>
  <si>
    <t xml:space="preserve">December 31, 2020, by the Secretary of HHS, Director of CDC or OSHA related to the maintenance of standards for sanitation, </t>
  </si>
  <si>
    <t>social distancing, or any other worker or customer safety requirement related to COVID19, enter 1.0 on Line 13.</t>
  </si>
  <si>
    <t>3. You have satisfied FTE Reduction Safe Harbor 2, enter 1.0 on Line 13.</t>
  </si>
  <si>
    <r>
      <rPr>
        <b/>
        <sz val="11"/>
        <color theme="1"/>
        <rFont val="Calibri"/>
        <family val="2"/>
        <scheme val="minor"/>
      </rPr>
      <t>Line 11.</t>
    </r>
    <r>
      <rPr>
        <sz val="11"/>
        <color indexed="8"/>
        <rFont val="Calibri"/>
        <family val="2"/>
        <scheme val="minor"/>
      </rPr>
      <t xml:space="preserve"> Average FTE during the Borrower’s chosen reference period</t>
    </r>
  </si>
  <si>
    <t>Generated from FTE Calculator tab</t>
  </si>
  <si>
    <r>
      <rPr>
        <b/>
        <sz val="11"/>
        <color theme="1"/>
        <rFont val="Calibri"/>
        <family val="2"/>
        <scheme val="minor"/>
      </rPr>
      <t xml:space="preserve">Line 12. </t>
    </r>
    <r>
      <rPr>
        <sz val="11"/>
        <color indexed="8"/>
        <rFont val="Calibri"/>
        <family val="2"/>
        <scheme val="minor"/>
      </rPr>
      <t>Total Average FTE (add lines 2 and 5)</t>
    </r>
  </si>
  <si>
    <r>
      <rPr>
        <b/>
        <sz val="11"/>
        <color theme="1"/>
        <rFont val="Calibri"/>
        <family val="2"/>
        <scheme val="minor"/>
      </rPr>
      <t>Line 13.</t>
    </r>
    <r>
      <rPr>
        <sz val="11"/>
        <color indexed="8"/>
        <rFont val="Calibri"/>
        <family val="2"/>
        <scheme val="minor"/>
      </rPr>
      <t xml:space="preserve"> FTE Reduction Quotient (divide line 12 by line 11) or will become 1.0 if any above criteria is met</t>
    </r>
  </si>
  <si>
    <t>Will show #DIV/0! until data is entered</t>
  </si>
  <si>
    <r>
      <rPr>
        <b/>
        <sz val="11"/>
        <color theme="1"/>
        <rFont val="Calibri"/>
        <family val="2"/>
        <scheme val="minor"/>
      </rPr>
      <t xml:space="preserve">Note 1: </t>
    </r>
    <r>
      <rPr>
        <sz val="11"/>
        <color indexed="8"/>
        <rFont val="Calibri"/>
        <family val="2"/>
        <scheme val="minor"/>
      </rPr>
      <t>The May 22, 2020 Interim Final Rule relating to Loan Forgiveness provides that no additional forgiveness is provided for retirement or health insurance contributions for self-employed individuals, including Schedule C filers and general partners.  Therefore, costs related to Schedule C filers and general partners should not be included in non-cash compensation costs for retirement or health insurance contributions.</t>
    </r>
  </si>
  <si>
    <t>SBA Form 3508 Schedule A Worksheet</t>
  </si>
  <si>
    <t xml:space="preserve">To summarize the Schedule A worksheet provided in the SBA PPP Loan Forgiveness Application released on May 15, 2020. </t>
  </si>
  <si>
    <t>Table 1</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</si>
  <si>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indexed="8"/>
        <rFont val="Calibri"/>
        <family val="2"/>
        <scheme val="minor"/>
      </rPr>
      <t>.</t>
    </r>
  </si>
  <si>
    <t>Employee's name</t>
  </si>
  <si>
    <t>Employee identifier</t>
  </si>
  <si>
    <t>Cash compensation</t>
  </si>
  <si>
    <t>Average FTE</t>
  </si>
  <si>
    <t>Salary/Hourly Wage Reduction</t>
  </si>
  <si>
    <t>See Salary &amp; Wage Calculator tab for detailed information</t>
  </si>
  <si>
    <t>Total from Salary &amp; Wage Calculator</t>
  </si>
  <si>
    <t>Total From FTE Calculator or 3rd party payroll provider report</t>
  </si>
  <si>
    <t>Will carry over from FTE Calculator</t>
  </si>
  <si>
    <t>FTE Reduction Exceptions (Note 1)</t>
  </si>
  <si>
    <t>Enter as a positive number</t>
  </si>
  <si>
    <t>Box 1</t>
  </si>
  <si>
    <t>Box 2</t>
  </si>
  <si>
    <t>Box 3</t>
  </si>
  <si>
    <t>Table 2</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</si>
  <si>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</si>
  <si>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Box 4</t>
  </si>
  <si>
    <t>Box 5</t>
  </si>
  <si>
    <t>FTE Reduction Safe Harbor 2</t>
  </si>
  <si>
    <t>This section populates from the FTE Calculator tab.</t>
  </si>
  <si>
    <r>
      <rPr>
        <b/>
        <sz val="11"/>
        <color theme="1"/>
        <rFont val="Calibri"/>
        <family val="2"/>
        <scheme val="minor"/>
      </rPr>
      <t xml:space="preserve">Step 1. </t>
    </r>
    <r>
      <rPr>
        <sz val="11"/>
        <color indexed="8"/>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</si>
  <si>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indexed="8"/>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</si>
  <si>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3.</t>
    </r>
    <r>
      <rPr>
        <sz val="11"/>
        <color indexed="8"/>
        <rFont val="Calibri"/>
        <family val="2"/>
        <scheme val="minor"/>
      </rPr>
      <t xml:space="preserve"> If the entry for step 2 is greater than step 1, proceed to step 4. Otherwise, the FTE Reduction Safe Harbor 2 is not applicable and the Borrower must complete line 13 of PPP Schedule A by dividing line 12 by line 11 of that schedule.</t>
    </r>
  </si>
  <si>
    <r>
      <rPr>
        <b/>
        <sz val="11"/>
        <color theme="1"/>
        <rFont val="Calibri"/>
        <family val="2"/>
        <scheme val="minor"/>
      </rPr>
      <t>Step 4.</t>
    </r>
    <r>
      <rPr>
        <sz val="11"/>
        <color indexed="8"/>
        <rFont val="Calibri"/>
        <family val="2"/>
        <scheme val="minor"/>
      </rPr>
      <t xml:space="preserve"> Enter the borrower’s total FTE as of the earlier of December 31, 2020 and the date this application is submitted.</t>
    </r>
  </si>
  <si>
    <r>
      <rPr>
        <b/>
        <sz val="11"/>
        <color theme="1"/>
        <rFont val="Calibri"/>
        <family val="2"/>
        <scheme val="minor"/>
      </rPr>
      <t xml:space="preserve">Step 5. </t>
    </r>
    <r>
      <rPr>
        <sz val="11"/>
        <color indexed="8"/>
        <rFont val="Calibri"/>
        <family val="2"/>
        <scheme val="minor"/>
      </rPr>
      <t>If the entry for step 4 is greater than or equal to step 2, enter 1.0 on line 13 of PPP Schedule A; the FTE Reduction Safe Harbor 2 has been satisfied. Otherwise, the FTE Reduction Safe Harbor 2 does not apply and the Borrower must complete line 13 of PPP Schedule A by dividing line 12 by line 11 of that schedule.</t>
    </r>
  </si>
  <si>
    <r>
      <rPr>
        <b/>
        <sz val="11"/>
        <color theme="1"/>
        <rFont val="Calibri"/>
        <family val="2"/>
        <scheme val="minor"/>
      </rPr>
      <t xml:space="preserve">Note 1: FTE Reduction Exceptions - </t>
    </r>
    <r>
      <rPr>
        <sz val="11"/>
        <color indexed="8"/>
        <rFont val="Calibri"/>
        <family val="2"/>
        <scheme val="minor"/>
      </rPr>
      <t>Indicate the FTE of (1) any positions for which the Borrower made a good-faith, written offer to rehire an individual who was an employee on February 15, 2020 and the Borrower was unable to hire similarly qualified employees for unfilled positions on or before December 31, 2020;  (2) any positions for which the Borrower made a good-faith, written offer to rehire an employee during the Covered Period or the Alternative Payroll Covered Period which was rejected by the employee; and (3)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 Include employees for Table 1 and Table 2 on this line.</t>
    </r>
  </si>
  <si>
    <t>Forgiveness Expense Tracker</t>
  </si>
  <si>
    <t>NOTE:  Use this sheet to track your expenses, as they occur during your covered period and alternative payroll covered period (if applicable) so you can estimate forgiveness as you progress through your CP and/or APCP (see PPP Forgiveness Calculator tab).</t>
  </si>
  <si>
    <t>The nonpayroll costs are used directly in the SBA Form 3508 Loan Forgiveness Application (see also PPP Forgiveness Calculator tab) and all the payroll costs, except for wages/salaries, are used in the Schedule A. Wage and salary totals will feed directly from the Salary &amp; Wage Calculator tab to the Schedule A Worksheet tab</t>
  </si>
  <si>
    <t>Covered Period (CP):</t>
  </si>
  <si>
    <t xml:space="preserve">Loan funded:  </t>
  </si>
  <si>
    <t>End of 8 Weeks Covered Period (CP)</t>
  </si>
  <si>
    <t>Alternative Payroll Covered Period (APCP):</t>
  </si>
  <si>
    <t>First date of pay period following loan date</t>
  </si>
  <si>
    <t>End of Alternative Payroll Covered Period</t>
  </si>
  <si>
    <t>Amount of PPP eligible expenses</t>
  </si>
  <si>
    <t>Payroll Costs</t>
  </si>
  <si>
    <t>Nonpayroll Costs</t>
  </si>
  <si>
    <r>
      <t xml:space="preserve">Record payroll costs incurred and costs paid during the </t>
    </r>
    <r>
      <rPr>
        <b/>
        <i/>
        <sz val="11"/>
        <color rgb="FFFF0000"/>
        <rFont val="Calibri"/>
        <family val="2"/>
        <scheme val="minor"/>
      </rPr>
      <t xml:space="preserve">Alternative Payroll Covered Period </t>
    </r>
    <r>
      <rPr>
        <b/>
        <sz val="11"/>
        <color rgb="FF000000"/>
        <rFont val="Calibri"/>
        <family val="2"/>
        <scheme val="minor"/>
      </rPr>
      <t xml:space="preserve">if that was chosen in the PPP Forgiveness Calculator tab.  If the APCP was not chosen, record costs incurred during the </t>
    </r>
    <r>
      <rPr>
        <b/>
        <i/>
        <sz val="11"/>
        <color rgb="FFFF0000"/>
        <rFont val="Calibri"/>
        <family val="2"/>
        <scheme val="minor"/>
      </rPr>
      <t>Covered Period</t>
    </r>
  </si>
  <si>
    <r>
      <t xml:space="preserve">Record costs incurred and costs paid during the </t>
    </r>
    <r>
      <rPr>
        <b/>
        <i/>
        <sz val="11"/>
        <color rgb="FFFF0000"/>
        <rFont val="Calibri"/>
        <family val="2"/>
        <scheme val="minor"/>
      </rPr>
      <t xml:space="preserve">Covered Period </t>
    </r>
  </si>
  <si>
    <t>Week #</t>
  </si>
  <si>
    <t>Week Start
(If APCP is elected, week start dates for payroll and nonpayroll costs will differ**)</t>
  </si>
  <si>
    <t xml:space="preserve">Week End </t>
  </si>
  <si>
    <t>Description</t>
  </si>
  <si>
    <t>Documentation saved in PPP file 
(NOTE 1)</t>
  </si>
  <si>
    <t xml:space="preserve">Payroll </t>
  </si>
  <si>
    <t>State unemployment</t>
  </si>
  <si>
    <t>Employer paid health benefits</t>
  </si>
  <si>
    <t>Employer funded retirement</t>
  </si>
  <si>
    <t>Mortgage interest</t>
  </si>
  <si>
    <t>Rents 
(real and personal property)</t>
  </si>
  <si>
    <t>Utilities
(Includes Electricity, Gas, Water, Phone, Internet &amp; Transportation)</t>
  </si>
  <si>
    <t>**If APCP is elected, the following weeks apply to payroll costs only</t>
  </si>
  <si>
    <t>Total of all payroll and nonpayroll expenses</t>
  </si>
  <si>
    <t>Total PR Costs</t>
  </si>
  <si>
    <t>Total Non PR Costs</t>
  </si>
  <si>
    <t>Total PR as % of Total</t>
  </si>
  <si>
    <t>Non PR as % of Total</t>
  </si>
  <si>
    <r>
      <t xml:space="preserve">NOTE 1:  </t>
    </r>
    <r>
      <rPr>
        <sz val="11"/>
        <color rgb="FF000000"/>
        <rFont val="Calibri"/>
        <family val="2"/>
        <scheme val="minor"/>
      </rPr>
      <t xml:space="preserve">At the time you apply for forgiveness, you will be required to provide the following records to document the allowability of the expenses incurred above:  </t>
    </r>
    <r>
      <rPr>
        <b/>
        <sz val="11"/>
        <color indexed="8"/>
        <rFont val="Calibri"/>
        <family val="2"/>
        <scheme val="minor"/>
      </rPr>
      <t xml:space="preserve">
Payroll costs:  </t>
    </r>
    <r>
      <rPr>
        <sz val="11"/>
        <color rgb="FF000000"/>
        <rFont val="Calibri"/>
        <family val="2"/>
        <scheme val="minor"/>
      </rPr>
      <t xml:space="preserve">bank account statements or 3rd party payroll service provider reports documenting the amount of cash compensation paid to employees.  Payroll tax filings (typically IRS Form 941) for the periods that overlap and contain the CP or the APCP and state quarterly wage reporting and unemployment insurance tax filings.  Payment receipts, cancelled checks or account statements documenting amount paid for employee health insurance and retirement plans included in the allowable PPP expenses above.
</t>
    </r>
    <r>
      <rPr>
        <b/>
        <sz val="11"/>
        <color rgb="FF000000"/>
        <rFont val="Calibri"/>
        <family val="2"/>
        <scheme val="minor"/>
      </rPr>
      <t>Nonpayroll:</t>
    </r>
    <r>
      <rPr>
        <sz val="11"/>
        <color rgb="FF000000"/>
        <rFont val="Calibri"/>
        <family val="2"/>
        <scheme val="minor"/>
      </rPr>
      <t xml:space="preserve">  Documentation to verify existence of obligation / services prior to February 15, 2020.  Copy of lender amortization schedule to support mortgage interest amounts, proof of payment of such amounts or lender account statements from February 2020 and the months of the CP through one month after the end of the CP to verify interest amounts and eligible payments. Rents - current lease agreements and receipts or cancelled checks or lessor account statements from February 2020 and from CP through one month after end of CP to verify eligible payments. Utilities - Invoices from February 2020 and those paid during CP and receipts, cancelled checks or account statements to verify eligible payments.</t>
    </r>
  </si>
  <si>
    <t>Column1</t>
  </si>
  <si>
    <t>Yes</t>
  </si>
  <si>
    <t>Salary &amp; Wages Worksheet</t>
  </si>
  <si>
    <t xml:space="preserve">NOTE:  Use this sheet to: </t>
  </si>
  <si>
    <r>
      <t xml:space="preserve">Determine each employee's eligible payroll costs during the 8 week or 24 week covered period (CP) or alternative payroll covered period (APCP) (Sec 1106(b)(1)), </t>
    </r>
    <r>
      <rPr>
        <b/>
        <i/>
        <sz val="11"/>
        <color rgb="FF000000"/>
        <rFont val="Calibri"/>
        <family val="2"/>
        <scheme val="minor"/>
      </rPr>
      <t xml:space="preserve">to be used for PPP Schedule A Worksheet </t>
    </r>
  </si>
  <si>
    <t>Determine whether any reduction to forgiveness applies due to the wage reduction limit (Sec 1106(b)(3))</t>
  </si>
  <si>
    <t>If you use a 3rd party payroll provider, it is likely they have created reports to calculate eligible payroll costs and whether any reduction to forgiveness applies due to the wage reduction limit</t>
  </si>
  <si>
    <t>Completing the employee detail is only needed if you use a payroll system that does not currently accommodate the average FTE calculation as required by the PPP loan</t>
  </si>
  <si>
    <t>Payroll reports you will need:</t>
  </si>
  <si>
    <t>1. By employee, for cash compensation paid and cash compensation incurred during the CP/APCP.</t>
  </si>
  <si>
    <t>Exclude employees whose principal place of residence is not in the United States</t>
  </si>
  <si>
    <t>Enter data into the Box 1 column below.</t>
  </si>
  <si>
    <t>2. By employee, for cash compensation paid during the most recent full quarter</t>
  </si>
  <si>
    <t>For hourly employees, include hours worked during the quarter</t>
  </si>
  <si>
    <t>Covered Period / Alternative Payroll Covered Period</t>
  </si>
  <si>
    <t>End of 8-week CP/APCP:</t>
  </si>
  <si>
    <t>End of 24-week CP/APCP:</t>
  </si>
  <si>
    <r>
      <t>Length of Covered period (8 or 24),</t>
    </r>
    <r>
      <rPr>
        <i/>
        <sz val="10"/>
        <color rgb="FF000000"/>
        <rFont val="Calibri"/>
        <family val="2"/>
        <scheme val="minor"/>
      </rPr>
      <t xml:space="preserve"> (select # weeks from drop down)</t>
    </r>
  </si>
  <si>
    <r>
      <rPr>
        <b/>
        <sz val="11"/>
        <color theme="1"/>
        <rFont val="Calibri"/>
        <family val="2"/>
        <scheme val="minor"/>
      </rPr>
      <t>Calculated Model of FTE Calculation</t>
    </r>
    <r>
      <rPr>
        <sz val="11"/>
        <color indexed="8"/>
        <rFont val="Calibri"/>
        <family val="2"/>
        <scheme val="minor"/>
      </rPr>
      <t xml:space="preserve"> (</t>
    </r>
    <r>
      <rPr>
        <i/>
        <sz val="11"/>
        <color theme="1"/>
        <rFont val="Calibri"/>
        <family val="2"/>
        <scheme val="minor"/>
      </rPr>
      <t>Hours paid per week divided by 40, rounded to nearest tenth</t>
    </r>
    <r>
      <rPr>
        <sz val="11"/>
        <color indexed="8"/>
        <rFont val="Calibri"/>
        <family val="2"/>
        <scheme val="minor"/>
      </rPr>
      <t xml:space="preserve">) or </t>
    </r>
    <r>
      <rPr>
        <b/>
        <sz val="11"/>
        <color theme="1"/>
        <rFont val="Calibri"/>
        <family val="2"/>
        <scheme val="minor"/>
      </rPr>
      <t>Simple Model</t>
    </r>
    <r>
      <rPr>
        <sz val="11"/>
        <color indexed="8"/>
        <rFont val="Calibri"/>
        <family val="2"/>
        <scheme val="minor"/>
      </rPr>
      <t xml:space="preserve"> (</t>
    </r>
    <r>
      <rPr>
        <i/>
        <sz val="11"/>
        <color theme="1"/>
        <rFont val="Calibri"/>
        <family val="2"/>
        <scheme val="minor"/>
      </rPr>
      <t>Employees at 40+ hours paid per week equal to 1 FTE, under 40 hours equal to 0.5 FTE</t>
    </r>
    <r>
      <rPr>
        <sz val="11"/>
        <color indexed="8"/>
        <rFont val="Calibri"/>
        <family val="2"/>
        <scheme val="minor"/>
      </rPr>
      <t xml:space="preserve">). </t>
    </r>
    <r>
      <rPr>
        <sz val="10"/>
        <color rgb="FF000000"/>
        <rFont val="Calibri"/>
        <family val="2"/>
        <scheme val="minor"/>
      </rPr>
      <t>Select from drop down</t>
    </r>
  </si>
  <si>
    <t>Calculated</t>
  </si>
  <si>
    <t>Number of pay periods included in CP/APCP for forgiveness consideration (see also FTE Calculator tab)</t>
  </si>
  <si>
    <t># Hours in a pay period</t>
  </si>
  <si>
    <r>
      <t xml:space="preserve"># Days in a pay period </t>
    </r>
    <r>
      <rPr>
        <sz val="10"/>
        <color rgb="FF000000"/>
        <rFont val="Calibri"/>
        <family val="2"/>
        <scheme val="minor"/>
      </rPr>
      <t>(estimated for anything semi-monthly or less frequent)</t>
    </r>
  </si>
  <si>
    <t># weeks in CP/APCP</t>
  </si>
  <si>
    <t>Data related to payroll frequency and used in wage reduction calculations</t>
  </si>
  <si>
    <t>Bi-Weekly</t>
  </si>
  <si>
    <t>TABLE 1:</t>
  </si>
  <si>
    <t>BOX 1</t>
  </si>
  <si>
    <t>From FTE Calculator tab</t>
  </si>
  <si>
    <t>BOX 3</t>
  </si>
  <si>
    <t xml:space="preserve">List all employees who:   </t>
  </si>
  <si>
    <t>CASH COMPENSATION (See Note 1 below)</t>
  </si>
  <si>
    <t>FTE ANALYSIS</t>
  </si>
  <si>
    <t>WAGE REDUCTION ANALYSIS</t>
  </si>
  <si>
    <t>WAGE SAFE HARBOR ANALYSIS</t>
  </si>
  <si>
    <t>USE COLUMNS FOR 8 WEEK CP/APCP ONLY</t>
  </si>
  <si>
    <t>USE COLUMNS FOR 24 WEEK CP/APCP ONLY</t>
  </si>
  <si>
    <r>
      <t xml:space="preserve">-were employed at any point during the CP/APCP whose principal place of residence is in the U.S.; and received compensation at an annualized rate </t>
    </r>
    <r>
      <rPr>
        <b/>
        <i/>
        <u/>
        <sz val="11"/>
        <color rgb="FFFF0000"/>
        <rFont val="Calibri"/>
        <family val="2"/>
        <scheme val="minor"/>
      </rPr>
      <t xml:space="preserve">&lt; </t>
    </r>
    <r>
      <rPr>
        <b/>
        <i/>
        <sz val="11"/>
        <color rgb="FFFF0000"/>
        <rFont val="Calibri"/>
        <family val="2"/>
        <scheme val="minor"/>
      </rPr>
      <t>$100k for ALL pay periods in 2019 or were not employed at any point in 2019</t>
    </r>
  </si>
  <si>
    <t>Employee Identifier (i.e. last 4 digits of social security number</t>
  </si>
  <si>
    <r>
      <t xml:space="preserve">Actual Gross Cash Compensation Paid and Cash Compensation Incurred During </t>
    </r>
    <r>
      <rPr>
        <b/>
        <sz val="11"/>
        <color rgb="FF000000"/>
        <rFont val="Calibri"/>
        <family val="2"/>
        <scheme val="minor"/>
      </rPr>
      <t xml:space="preserve">8-week </t>
    </r>
    <r>
      <rPr>
        <sz val="11"/>
        <color indexed="8"/>
        <rFont val="Calibri"/>
        <family val="2"/>
        <scheme val="minor"/>
      </rPr>
      <t>CP/APCP (subject to forgiveness limit)</t>
    </r>
  </si>
  <si>
    <r>
      <t xml:space="preserve">Additional Cash Compensation Paid and Cash Compensation Incurred During CP/APCP in Excess of </t>
    </r>
    <r>
      <rPr>
        <b/>
        <sz val="11"/>
        <color rgb="FF000000"/>
        <rFont val="Calibri"/>
        <family val="2"/>
        <scheme val="minor"/>
      </rPr>
      <t xml:space="preserve">$15,385 (8-week CP) </t>
    </r>
  </si>
  <si>
    <r>
      <t xml:space="preserve">Actual Gross Cash Compensation Paid and Cash Compensation Incurred During </t>
    </r>
    <r>
      <rPr>
        <b/>
        <sz val="11"/>
        <color rgb="FF000000"/>
        <rFont val="Calibri"/>
        <family val="2"/>
        <scheme val="minor"/>
      </rPr>
      <t xml:space="preserve">24-week </t>
    </r>
    <r>
      <rPr>
        <sz val="11"/>
        <color indexed="8"/>
        <rFont val="Calibri"/>
        <family val="2"/>
        <scheme val="minor"/>
      </rPr>
      <t>CP/APCP (subject to forgiveness limit)</t>
    </r>
  </si>
  <si>
    <r>
      <t xml:space="preserve">Additional Cash Compensation Paid and Cash Compensation Incurred During CP/APCP in Excess of  </t>
    </r>
    <r>
      <rPr>
        <b/>
        <sz val="11"/>
        <color rgb="FF000000"/>
        <rFont val="Calibri"/>
        <family val="2"/>
        <scheme val="minor"/>
      </rPr>
      <t>$46,154 (24-week CP)</t>
    </r>
  </si>
  <si>
    <r>
      <t xml:space="preserve">Hourly or Salaried?
</t>
    </r>
    <r>
      <rPr>
        <i/>
        <sz val="11"/>
        <color rgb="FF000000"/>
        <rFont val="Calibri"/>
        <family val="2"/>
        <scheme val="minor"/>
      </rPr>
      <t>(Select from drop down)</t>
    </r>
  </si>
  <si>
    <t>If Hourly, Total Hours Paid During CP/APCP</t>
  </si>
  <si>
    <t>If Salaried, Number of Days Employed During CP/APCP</t>
  </si>
  <si>
    <t>Avg. Annual Salary/Hourly Wage During CP/APCP</t>
  </si>
  <si>
    <r>
      <rPr>
        <b/>
        <u/>
        <sz val="11"/>
        <color theme="1"/>
        <rFont val="Calibri"/>
        <family val="2"/>
        <scheme val="minor"/>
      </rPr>
      <t>Average</t>
    </r>
    <r>
      <rPr>
        <sz val="11"/>
        <color indexed="8"/>
        <rFont val="Calibri"/>
        <family val="2"/>
        <scheme val="minor"/>
      </rPr>
      <t xml:space="preserve"> Annual Salary/Hourly Wage between January 1, 2020 - March 31, 2020</t>
    </r>
  </si>
  <si>
    <r>
      <t xml:space="preserve">If Hourly, </t>
    </r>
    <r>
      <rPr>
        <b/>
        <u/>
        <sz val="11"/>
        <color theme="1"/>
        <rFont val="Calibri"/>
        <family val="2"/>
        <scheme val="minor"/>
      </rPr>
      <t>Average</t>
    </r>
    <r>
      <rPr>
        <sz val="11"/>
        <color indexed="8"/>
        <rFont val="Calibri"/>
        <family val="2"/>
        <scheme val="minor"/>
      </rPr>
      <t xml:space="preserve"> Weekly Hours Worked between January 1, 2020 - March 31, 2020</t>
    </r>
  </si>
  <si>
    <t>CP/APCP Rate % of Comparison Period</t>
  </si>
  <si>
    <t>Annual Salary/Hourly Wage as of February 15, 2020</t>
  </si>
  <si>
    <t>Avg. Annual Salary/Hourly Wage between February 15, 2020 - April 26, 2020</t>
  </si>
  <si>
    <t>Annual Salary/Hourly Wage as of June 30, 2020</t>
  </si>
  <si>
    <t>Amount of Wage Reduction</t>
  </si>
  <si>
    <t>Employee 1</t>
  </si>
  <si>
    <t>Hourly</t>
  </si>
  <si>
    <t>Employee 2</t>
  </si>
  <si>
    <t>Salaried</t>
  </si>
  <si>
    <t>Employee 3</t>
  </si>
  <si>
    <t>Employee 4</t>
  </si>
  <si>
    <t>Employee 5</t>
  </si>
  <si>
    <t>Employee 6</t>
  </si>
  <si>
    <t>Employee 7</t>
  </si>
  <si>
    <t>Employee 8</t>
  </si>
  <si>
    <t>Employee 9</t>
  </si>
  <si>
    <t>Employee 10</t>
  </si>
  <si>
    <t>Employee 11</t>
  </si>
  <si>
    <t>Employee 12</t>
  </si>
  <si>
    <t>Employee 13</t>
  </si>
  <si>
    <t>Employee 14</t>
  </si>
  <si>
    <t xml:space="preserve">Employee 15 </t>
  </si>
  <si>
    <t>Employee 16</t>
  </si>
  <si>
    <t>Employee 17</t>
  </si>
  <si>
    <t>Employee 18</t>
  </si>
  <si>
    <t>Employee 19</t>
  </si>
  <si>
    <t>Employee 20</t>
  </si>
  <si>
    <t>Employee 21</t>
  </si>
  <si>
    <t>Employee 22</t>
  </si>
  <si>
    <t>Employee 23</t>
  </si>
  <si>
    <t>TOTAL</t>
  </si>
  <si>
    <t>to Schedule A Worksheet Table 1, Box 1</t>
  </si>
  <si>
    <t>to Schedule A Worksheet Table 1, Box 3</t>
  </si>
  <si>
    <t>TABLE 2:</t>
  </si>
  <si>
    <t>BOX 4</t>
  </si>
  <si>
    <t>CASH COMPENSATION</t>
  </si>
  <si>
    <r>
      <t>-were employed at any point during the CP/APCP whose principal place of residence is in the U.S.; and received compensation at an annualized rate &gt;</t>
    </r>
    <r>
      <rPr>
        <b/>
        <i/>
        <sz val="11"/>
        <color rgb="FFFF0000"/>
        <rFont val="Calibri"/>
        <family val="2"/>
        <scheme val="minor"/>
      </rPr>
      <t xml:space="preserve">$100k for any single pay period in 2019 </t>
    </r>
    <r>
      <rPr>
        <b/>
        <i/>
        <sz val="11"/>
        <color theme="1"/>
        <rFont val="Calibri"/>
        <family val="2"/>
        <scheme val="minor"/>
      </rPr>
      <t xml:space="preserve"> (See Note 2 below)</t>
    </r>
  </si>
  <si>
    <t>Actual Gross Cash Compensation Paid and Cash Compensation Incurred During CP/APCP (subject to forgiveness limit)</t>
  </si>
  <si>
    <r>
      <t xml:space="preserve">Wages up to annualized $100k limit </t>
    </r>
    <r>
      <rPr>
        <b/>
        <sz val="11"/>
        <color theme="1"/>
        <rFont val="Calibri"/>
        <family val="2"/>
        <scheme val="minor"/>
      </rPr>
      <t>(A)</t>
    </r>
  </si>
  <si>
    <t>Employee</t>
  </si>
  <si>
    <t>to Schedule A Worksheet Table 2, Box 4</t>
  </si>
  <si>
    <t>Compensation paid to owners:</t>
  </si>
  <si>
    <t>Owner/Employer</t>
  </si>
  <si>
    <r>
      <t>Actual Gross Cash Compensation Paid and Cash Compensation Incurred During 8 week or 24 week period (subject to forgiveness limit)</t>
    </r>
    <r>
      <rPr>
        <b/>
        <i/>
        <sz val="11"/>
        <color rgb="FF000000"/>
        <rFont val="Calibri"/>
        <family val="2"/>
        <scheme val="minor"/>
      </rPr>
      <t xml:space="preserve"> (See Note 1 below)</t>
    </r>
  </si>
  <si>
    <r>
      <t xml:space="preserve">8 week pro-rated 2019 or 2.5 months' worth of 2019 compensation - Not to exceed $15,385 or $20,833 </t>
    </r>
    <r>
      <rPr>
        <b/>
        <i/>
        <sz val="12"/>
        <color theme="1"/>
        <rFont val="Calibri"/>
        <family val="2"/>
        <scheme val="minor"/>
      </rPr>
      <t>(See Note 3 below)</t>
    </r>
    <r>
      <rPr>
        <sz val="12"/>
        <color theme="1"/>
        <rFont val="Calibri"/>
        <family val="2"/>
        <scheme val="minor"/>
      </rPr>
      <t xml:space="preserve">
</t>
    </r>
    <r>
      <rPr>
        <b/>
        <sz val="12"/>
        <color theme="1"/>
        <rFont val="Calibri"/>
        <family val="2"/>
        <scheme val="minor"/>
      </rPr>
      <t>(B)</t>
    </r>
  </si>
  <si>
    <t>Lesser of (A) or (B)</t>
  </si>
  <si>
    <t>to Schedule A Line 9</t>
  </si>
  <si>
    <r>
      <rPr>
        <b/>
        <sz val="11"/>
        <rFont val="Calibri"/>
        <family val="2"/>
        <scheme val="minor"/>
      </rPr>
      <t>Note 1: Compensation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covered period/alternative payroll covered period selected by the borrower. </t>
    </r>
  </si>
  <si>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</si>
  <si>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</si>
  <si>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r>
      <t>Clarification on</t>
    </r>
    <r>
      <rPr>
        <b/>
        <sz val="11"/>
        <rFont val="Calibri"/>
        <family val="2"/>
        <scheme val="minor"/>
      </rPr>
      <t xml:space="preserve"> paid vs. incurred</t>
    </r>
    <r>
      <rPr>
        <sz val="11"/>
        <rFont val="Calibri"/>
        <family val="2"/>
        <scheme val="minor"/>
      </rPr>
      <t xml:space="preserve"> per the SBA forgiveness application released on May 15, 2020:</t>
    </r>
  </si>
  <si>
    <t xml:space="preserve">Borrowers are generally eligible for forgiveness for the payroll costs paid and payroll costs incurred during the 8-weekor 24-week covered period. </t>
  </si>
  <si>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</si>
  <si>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or 24-week covered period are eligible for forgiveness if paid on or before the next regular payroll date. Otherwise, payroll costs must be paid during the 8-week covered period. </t>
    </r>
  </si>
  <si>
    <t>Count payroll costs that were both paid and incurred only once.</t>
  </si>
  <si>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</si>
  <si>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r>
      <rPr>
        <b/>
        <sz val="11"/>
        <color theme="1"/>
        <rFont val="Calibri"/>
        <family val="2"/>
        <scheme val="minor"/>
      </rPr>
      <t>Note 3: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If using the 24-week CP, owner compensation is equal to 2.5 months' worth of 2019 compensation limited to $20,833 per individual.  See Interim Final Rule on Additional Eligibility Criteria and Requirements for Certain Pledges of Loans posted on April 14, 2020 for more information (85 FR 21747, 21749).</t>
    </r>
  </si>
  <si>
    <t>Simplified</t>
  </si>
  <si>
    <r>
      <t xml:space="preserve">Note 8: Employees to include/exclude on this worksheet - </t>
    </r>
    <r>
      <rPr>
        <sz val="11"/>
        <color theme="1"/>
        <rFont val="Calibri"/>
        <family val="2"/>
        <scheme val="minor"/>
      </rPr>
      <t xml:space="preserve">In addition to the employee exclusions noted directly on the application, additional guidance will address how to account for employees who were not employed in Q1 2020. Users may exclude those employees from this worksheet until additional guidance is released to allow this calculation to function as designed. </t>
    </r>
  </si>
  <si>
    <t>FTE Calculator</t>
  </si>
  <si>
    <r>
      <rPr>
        <b/>
        <sz val="11"/>
        <color rgb="FF000000"/>
        <rFont val="Calibri"/>
        <family val="2"/>
        <scheme val="minor"/>
      </rPr>
      <t>NOTE 1</t>
    </r>
    <r>
      <rPr>
        <sz val="11"/>
        <color indexed="8"/>
        <rFont val="Calibri"/>
        <family val="2"/>
        <scheme val="minor"/>
      </rPr>
      <t>:  If any of the 3 following circumstances exist, discontinue using this form and use our EZ PPP Forgiveness Calculator:</t>
    </r>
  </si>
  <si>
    <t>1.  Are you a self-employed individual, independent contractor, or sole proprietor who had no employees when you applied for PPP and did not include employee salaries in calculating the monthly payroll in the Borrower Application Form (Form 2483)?</t>
  </si>
  <si>
    <t>2.  You did not reduce annual salary or hourly wages of any employee by more than 25% during the CP/APCP compared to the period between January 1, 2020 and March 31, 2020. (For purposes of this statement, "employees" means only those employees that did not receive, during any single period during 2019, wages or salary at an annualized rate of pay in an amount more than $100K) AND
You did not reduce the # of employees or the average paid hours of employees between Janaury 1, 2020 and the end of the CP.  (Ignore reductions that arose frm an inability to rehire individuals who were employees on February 15, 2020 if you were unable to hire similarly qualified employees for unfilled positios on or before December 31, 2020.  Also ignore reductions in an employee's hours that you offered to restore and the employee refused (See 85 FR 33004, 33007 for more details)</t>
  </si>
  <si>
    <t>3.  You did not reduce annual salary or hourly wages of any employee by more than 25% during the CP/APCP compared to the period between January 1, 2020 and March 31, 2020. (For purposes of this statement, "employees" means only those employees that did not receive, during any single period during 2019, wages or salary at an annualized rate of pay in an amount more than $100K) AND
You were unable to operate during the CP at the same level of business activity as before February 15, 2020, due to compliance with requirements established or guidance issued between March 1, 2020 and December 31, 2020 by the Secretary of HHS, Director of CDC or OSHA, related to the maintenance of standards of sanitation, social distancing, or any other work or customer safety requirement related to COVID-19.</t>
  </si>
  <si>
    <t>NOTE 2:  Use this sheet to summarize FTE documentation per the SBA forgiveness application released May 15, 2020.</t>
  </si>
  <si>
    <t>If you use a 3rd party payroll provider, it is likely they have created reports to calculate the various average FTE measurements as laid out below.</t>
  </si>
  <si>
    <t>NOTE 3:  If you need to use the detail below you MUST indicate your payroll frequency and update the number of pay periods used in each average FTE calculation - see blue cells.</t>
  </si>
  <si>
    <t xml:space="preserve">NOTE 4:  The 2 "Chosen Reference Periods" (2/15/19-6/30/19 and 1/1/20-2/29/20) and the actual CP/APCP are set to calculate FTEs using 2 different methods:  Total average FTE for the period (1) and the Simplified Method (2).  </t>
  </si>
  <si>
    <r>
      <t xml:space="preserve">You need to choose which method you will use - and consistently apply that method in all FTE calculations.  The original language of section 1106 of the CARES Act indicates to calculate the average number of FTE employees </t>
    </r>
    <r>
      <rPr>
        <b/>
        <sz val="11"/>
        <color theme="1"/>
        <rFont val="Calibri"/>
        <family val="2"/>
        <scheme val="minor"/>
      </rPr>
      <t>per month</t>
    </r>
    <r>
      <rPr>
        <b/>
        <sz val="11"/>
        <color indexed="8"/>
        <rFont val="Calibri"/>
        <family val="2"/>
        <scheme val="minor"/>
      </rPr>
      <t xml:space="preserve">. However, other areas of the application simply ask for a total average of FTEs. Due to the complexities of calculating a monthly average FTE and inconsistency within the application, we recommend applying the total average number of FTE employees in this section. </t>
    </r>
  </si>
  <si>
    <t xml:space="preserve">CP/APCP: </t>
  </si>
  <si>
    <t>End of CP/APCP (8 weeks):</t>
  </si>
  <si>
    <t>End of CP/APCP (24 weeks):</t>
  </si>
  <si>
    <t>Payroll Frequency:</t>
  </si>
  <si>
    <t>Owner/Employees: **</t>
  </si>
  <si>
    <t>**For owner-employees without additional employees, self-employed individuals, or independent contractors; please enter FTEs as 1 in the # 1. &amp; # 3. green cells below, in the SUMMARIZED FTE INFORMATION section</t>
  </si>
  <si>
    <r>
      <rPr>
        <b/>
        <u/>
        <sz val="11"/>
        <color rgb="FF000000"/>
        <rFont val="Calibri"/>
        <family val="2"/>
        <scheme val="minor"/>
      </rPr>
      <t>SUMMARIZED FTE INFORMATION</t>
    </r>
    <r>
      <rPr>
        <b/>
        <sz val="11"/>
        <color indexed="8"/>
        <rFont val="Calibri"/>
        <family val="2"/>
        <scheme val="minor"/>
      </rPr>
      <t xml:space="preserve"> - enter FTE averages calculated in this worksheet or provided by your 3rd party payroll provided.  Amounts to flow to the Schedule A Worksheet &amp; PPP Forgiveness Calculator tabs</t>
    </r>
  </si>
  <si>
    <t xml:space="preserve">Method chosen:  (1) or (2) = </t>
  </si>
  <si>
    <t>1. Schedule A Worksheet Table 1 (CP/APCP), Schedule A Line 2</t>
  </si>
  <si>
    <t>2. Schedule A Worksheet Table 2 (CP/APCP), Schedule A Line 5</t>
  </si>
  <si>
    <t>3. Chosen Reference Period, Schedule A Line 11 (must manually link to cell with calc)</t>
  </si>
  <si>
    <t>4. Safe Harbor, FTE average between 2/15/20-4/26/20, Schedule A Worksheet Step 1</t>
  </si>
  <si>
    <t>5. Safe Harbor, FTE average during period including 2/15/20, Schedule A Worksheet Step 2</t>
  </si>
  <si>
    <t>6. Safe Harbor, FTE average as of 6/30/20, Schedule A Worksheet Step 4</t>
  </si>
  <si>
    <t>Covered Period or Alternative Payroll Covered Period</t>
  </si>
  <si>
    <t>Safe Harbor 2</t>
  </si>
  <si>
    <t>2/15/19-6/30/19</t>
  </si>
  <si>
    <t>1/1/20-2/29/20</t>
  </si>
  <si>
    <t>2/15/20-4/26/20</t>
  </si>
  <si>
    <t>@ 2/15/20</t>
  </si>
  <si>
    <r>
      <t>Restoration by 6/30/20 (8 week CP) or
12/31/20 (24 week CP)
(</t>
    </r>
    <r>
      <rPr>
        <b/>
        <i/>
        <sz val="11"/>
        <color theme="1"/>
        <rFont val="Calibri"/>
        <family val="2"/>
        <scheme val="minor"/>
      </rPr>
      <t>indicate payperiod in which restoration was achieved)</t>
    </r>
  </si>
  <si>
    <r>
      <t xml:space="preserve">Comp at an annualized rate </t>
    </r>
    <r>
      <rPr>
        <u/>
        <sz val="11"/>
        <color rgb="FFFF0000"/>
        <rFont val="Calibri"/>
        <family val="2"/>
        <scheme val="minor"/>
      </rPr>
      <t xml:space="preserve">&lt; </t>
    </r>
    <r>
      <rPr>
        <sz val="11"/>
        <color rgb="FFFF0000"/>
        <rFont val="Calibri"/>
        <family val="2"/>
        <scheme val="minor"/>
      </rPr>
      <t>$100K for all pay periods in 2019</t>
    </r>
    <r>
      <rPr>
        <sz val="11"/>
        <color rgb="FF000000"/>
        <rFont val="Calibri"/>
        <family val="2"/>
        <scheme val="minor"/>
      </rPr>
      <t xml:space="preserve"> or </t>
    </r>
    <r>
      <rPr>
        <sz val="11"/>
        <color rgb="FFFF0000"/>
        <rFont val="Calibri"/>
        <family val="2"/>
        <scheme val="minor"/>
      </rPr>
      <t>not employed in 2019</t>
    </r>
  </si>
  <si>
    <r>
      <t>Comp at an annualized rate</t>
    </r>
    <r>
      <rPr>
        <sz val="11"/>
        <color rgb="FFFF0000"/>
        <rFont val="Calibri"/>
        <family val="2"/>
        <scheme val="minor"/>
      </rPr>
      <t xml:space="preserve"> &gt; $100K for any pay period in 2019</t>
    </r>
    <r>
      <rPr>
        <sz val="11"/>
        <color indexed="8"/>
        <rFont val="Calibri"/>
        <family val="2"/>
        <scheme val="minor"/>
      </rPr>
      <t xml:space="preserve"> (exclude owner-employees)</t>
    </r>
  </si>
  <si>
    <t>Pay Periods</t>
  </si>
  <si>
    <t>(1)</t>
  </si>
  <si>
    <t>(2)</t>
  </si>
  <si>
    <t>Pay Periods=</t>
  </si>
  <si>
    <t>Pay Dates</t>
  </si>
  <si>
    <t>Payperiods</t>
  </si>
  <si>
    <t>FTE-Total average</t>
  </si>
  <si>
    <t>FTE by EE</t>
  </si>
  <si>
    <t>Rounded</t>
  </si>
  <si>
    <t>Simplified FTE</t>
  </si>
  <si>
    <t>Pd 3/1</t>
  </si>
  <si>
    <t>Pd 3/15</t>
  </si>
  <si>
    <t>Pd 3/29</t>
  </si>
  <si>
    <t>Pd 4/12</t>
  </si>
  <si>
    <t>Pd 4/26</t>
  </si>
  <si>
    <t>Pd 5/10</t>
  </si>
  <si>
    <t>Pd 5/24</t>
  </si>
  <si>
    <t>Pd 6/7</t>
  </si>
  <si>
    <t>Pd 6/21</t>
  </si>
  <si>
    <t>Pd 1/17/20</t>
  </si>
  <si>
    <t>Pd 1/31/20</t>
  </si>
  <si>
    <t>Pd 2/14/20</t>
  </si>
  <si>
    <t>Pd 2/28/20</t>
  </si>
  <si>
    <t>Pd 3/13/20</t>
  </si>
  <si>
    <t>Pd 3/27/20</t>
  </si>
  <si>
    <t>Pd 4/10/20</t>
  </si>
  <si>
    <t>Pd 4/24/20</t>
  </si>
  <si>
    <t>2/12-2/25/20</t>
  </si>
  <si>
    <t>Employee:</t>
  </si>
  <si>
    <t>PP1</t>
  </si>
  <si>
    <t>PP2</t>
  </si>
  <si>
    <t>PP3</t>
  </si>
  <si>
    <t>PP4</t>
  </si>
  <si>
    <t>PP5</t>
  </si>
  <si>
    <t>PP6</t>
  </si>
  <si>
    <t>PP7</t>
  </si>
  <si>
    <t>PP8</t>
  </si>
  <si>
    <t>PP9</t>
  </si>
  <si>
    <t>identified ee's whose comp &gt; $100K annualized in any one pay period in 2019</t>
  </si>
  <si>
    <t>Lists:</t>
  </si>
  <si>
    <t>Weekly</t>
  </si>
  <si>
    <t>Semi-Monthly</t>
  </si>
  <si>
    <t>Monthly</t>
  </si>
  <si>
    <t>Quarterly</t>
  </si>
  <si>
    <t>Annually</t>
  </si>
  <si>
    <t>Use this tab for any specific notes you have as you work through the forgiveness process.</t>
  </si>
  <si>
    <t>Green cells are cells with formulas or links; if needed it will flow from the other worksheets, otherwise you can just type over those formulas</t>
  </si>
  <si>
    <t>PPP Loan Amount (See Note 1 about accrued interest)</t>
  </si>
  <si>
    <r>
      <rPr>
        <b/>
        <sz val="12"/>
        <color theme="1"/>
        <rFont val="Calibri"/>
        <family val="2"/>
        <scheme val="minor"/>
      </rPr>
      <t>Note 1 - Accrued interest:</t>
    </r>
    <r>
      <rPr>
        <sz val="12"/>
        <color theme="1"/>
        <rFont val="Calibri"/>
        <family val="2"/>
        <scheme val="minor"/>
      </rPr>
      <t xml:space="preserve"> Per Apr 2, 2020 Interim Final Rule 1, Section III (2) accrued interest is eligible for forgiveness. However, the SBA form 3508 issued on May 15, 2020 does not include interest. We expect all of the accrued interest on the PPP Loan that is forgiven to also be automatically forgiven.</t>
    </r>
  </si>
  <si>
    <t>As of 6/24/2020</t>
  </si>
  <si>
    <t>If you have a PPP Payroll report from your payroll provider this tab should be unnecessary</t>
  </si>
  <si>
    <t>To be used in forgiveness calculation</t>
  </si>
  <si>
    <t>If you have the FTE calculated through payroll reports this tab will be unnecessary</t>
  </si>
  <si>
    <t>-include employees who were employed at any point during the covered period or APCP whose principal place of residence is in the US, enter the hours worked per pay period</t>
  </si>
  <si>
    <t>Jobs Restored by December 31, 2020 **</t>
  </si>
  <si>
    <t>From Salary &amp; Wage Calculator tab (if needed)</t>
  </si>
  <si>
    <t>End of 24 Weeks Covered Period (CP)</t>
  </si>
  <si>
    <r>
      <t xml:space="preserve">6. Complete the Salary &amp; Wage Calculator tab (if needed)
NOTE: </t>
    </r>
    <r>
      <rPr>
        <sz val="12"/>
        <color rgb="FF000000"/>
        <rFont val="Arial"/>
        <family val="2"/>
      </rPr>
      <t>We have tried to accommodate for either an 8 week or 24 week CP/APCP in this tab.  Due to the complexities involved with providing a way to accommodate both CP/APCP timeframes-please spend some time reviewing your total compensation amounts to ensure their reasonableness.</t>
    </r>
    <r>
      <rPr>
        <b/>
        <sz val="12"/>
        <color rgb="FF000000"/>
        <rFont val="Arial"/>
        <family val="2"/>
      </rPr>
      <t xml:space="preserve">
</t>
    </r>
    <r>
      <rPr>
        <sz val="12"/>
        <color rgb="FF000000"/>
        <rFont val="Arial"/>
        <family val="2"/>
      </rPr>
      <t xml:space="preserve">
If you have 3rd party payroll provided reports, or if your payroll system can generate the necessary reports and information for accurately calculating the PPP eligible payroll costs, enter the relevant totals directly in the Schedule A Worksheet tab.  If the reports do not:
     - identify the compensation of those making &gt; $100K in any one pay period in 2019 from those making &lt; $100K in any one pay period in 2019,
     - limit employee's compensation for the $100K annualized provision,
     - calculate the wage / salary reduction limitation, and/or
     - limit owner/employee compensation to the lesser of 8 week-equivalent of their 2019 compensation or $15,385
You will need to use the Salary &amp; Wage Calculator tab to determine the proper amounts to report in the Schedule A Worksheet and Schedule A. </t>
    </r>
  </si>
  <si>
    <r>
      <rPr>
        <b/>
        <sz val="12"/>
        <color rgb="FF000000"/>
        <rFont val="Arial"/>
        <family val="2"/>
      </rPr>
      <t xml:space="preserve">3.  If completing the SBA Form 3508, familiarize yourself with the PPP Forgiveness Calculator tab and enter data into blue cells.
</t>
    </r>
    <r>
      <rPr>
        <sz val="12"/>
        <color rgb="FF000000"/>
        <rFont val="Arial"/>
        <family val="2"/>
      </rPr>
      <t xml:space="preserve">Note that the information accumulatd at this tab comes from:
- Forgiveness Expense Tracker tab
- Salary &amp; Wage Calculator tab
- FTE Calculator tab
The PPP Forgiveness Calculator tab will provide most of the information needed in completing the Forgiveness Application.
</t>
    </r>
    <r>
      <rPr>
        <b/>
        <sz val="12"/>
        <color rgb="FF000000"/>
        <rFont val="Arial"/>
        <family val="2"/>
      </rPr>
      <t xml:space="preserve">
4  Complete the Forgiveness Expense Tracker tab.</t>
    </r>
    <r>
      <rPr>
        <sz val="12"/>
        <color rgb="FF000000"/>
        <rFont val="Arial"/>
        <family val="2"/>
      </rPr>
      <t xml:space="preserve">
Nonpayroll costs: Enter those incurred or paid during the covered period.
Payroll costs:  Enter the employer paid state unemployment insurance amounts, health benefits, and retirement funding amounts.  For forgiveness application purposes, the Salary &amp; Wage Calculator tab will be used to determine the PPP eligible compensation portion of payroll costs if you don't have payroll reports that already contain that information.  To model various scenarios, use the Forgiveness Expense Tracker tab to enter salary and wage payroll costs and adjust the PPP Forgiveness Calculator accordingly - to link to the totals used for modeling. 
</t>
    </r>
    <r>
      <rPr>
        <b/>
        <sz val="12"/>
        <color rgb="FF000000"/>
        <rFont val="Arial"/>
        <family val="2"/>
      </rPr>
      <t xml:space="preserve">5. Complete the FTE Calculator tab. (if needed) 
</t>
    </r>
    <r>
      <rPr>
        <sz val="12"/>
        <color rgb="FF000000"/>
        <rFont val="Arial"/>
        <family val="2"/>
      </rPr>
      <t xml:space="preserve">Either input the various FTE averages from your PPP payroll reports (as provided by your 3rd party PR provider or from your in-house PR system) in the yellow highlighted section only, or complete the employee detail information for each pay period indicated to calculate the various average FTE amounts the PPP loan requires.  If you will be calculating your own FTE averages, this step takes considerable time to make sure you have generated payroll reports with accurate data and have transferred it to this sheet's format in order for the calculations to generate reliable results.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</si>
</sst>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
    <numFmt numFmtId="168" formatCode="m/d/yy;@"/>
    <numFmt numFmtId="169" formatCode="0.0%"/>
  </numFmts>
  <fonts count="94">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2"/>
      <color indexed="8"/>
      <name val="Calibri"/>
      <family val="2"/>
      <scheme val="minor"/>
    </font>
    <font>
      <b/>
      <sz val="12"/>
      <color indexed="8"/>
      <name val="Calibri"/>
      <family val="2"/>
      <scheme val="minor"/>
    </font>
    <font>
      <u/>
      <sz val="12"/>
      <color rgb="FF000000"/>
      <name val="Calibri (Body)"/>
    </font>
    <font>
      <b/>
      <u/>
      <sz val="12"/>
      <color indexed="8"/>
      <name val="Calibri"/>
      <family val="2"/>
      <scheme val="minor"/>
    </font>
    <font>
      <b/>
      <sz val="12"/>
      <color rgb="FFFF0000"/>
      <name val="Calibri"/>
      <family val="2"/>
      <scheme val="minor"/>
    </font>
    <font>
      <sz val="12"/>
      <color rgb="FF000000"/>
      <name val="Calibri"/>
      <family val="2"/>
      <scheme val="minor"/>
    </font>
    <font>
      <b/>
      <u/>
      <sz val="12"/>
      <color rgb="FF000000"/>
      <name val="Calibri (Body)"/>
    </font>
    <font>
      <sz val="12"/>
      <color rgb="FF000000"/>
      <name val="Calibri (Body)"/>
    </font>
    <font>
      <b/>
      <sz val="12"/>
      <color rgb="FF000000"/>
      <name val="Calibri (Body)"/>
    </font>
    <font>
      <b/>
      <sz val="12"/>
      <color rgb="FFFF0000"/>
      <name val="Calibri (Body)"/>
    </font>
    <font>
      <b/>
      <u/>
      <sz val="12"/>
      <color rgb="FFFF0000"/>
      <name val="Calibri (Body)"/>
    </font>
    <font>
      <u/>
      <sz val="12"/>
      <color rgb="FF0000FF"/>
      <name val="Calibri (Body)"/>
    </font>
    <font>
      <sz val="26"/>
      <color indexed="8"/>
      <name val="Calibri"/>
      <family val="2"/>
      <scheme val="minor"/>
    </font>
    <font>
      <u/>
      <sz val="12"/>
      <color indexed="8"/>
      <name val="Calibri"/>
      <family val="2"/>
      <scheme val="minor"/>
    </font>
    <font>
      <b/>
      <sz val="12"/>
      <name val="Calibri"/>
      <family val="2"/>
      <scheme val="minor"/>
    </font>
    <font>
      <u/>
      <sz val="11"/>
      <color theme="10"/>
      <name val="Calibri"/>
      <family val="2"/>
      <scheme val="minor"/>
    </font>
    <font>
      <sz val="8"/>
      <color rgb="FF000000"/>
      <name val="Calibri"/>
      <family val="2"/>
      <scheme val="minor"/>
    </font>
    <font>
      <sz val="7"/>
      <color rgb="FF000000"/>
      <name val="Calibri"/>
      <family val="2"/>
      <scheme val="minor"/>
    </font>
    <font>
      <b/>
      <sz val="16"/>
      <color indexed="8"/>
      <name val="Calibri"/>
      <family val="2"/>
      <scheme val="minor"/>
    </font>
    <font>
      <sz val="8"/>
      <name val="Calibri"/>
      <family val="2"/>
      <scheme val="minor"/>
    </font>
    <font>
      <i/>
      <sz val="12"/>
      <color indexed="8"/>
      <name val="Calibri"/>
      <family val="2"/>
      <scheme val="minor"/>
    </font>
    <font>
      <b/>
      <i/>
      <sz val="11"/>
      <color indexed="8"/>
      <name val="Calibri"/>
      <family val="2"/>
      <scheme val="minor"/>
    </font>
    <font>
      <b/>
      <sz val="12"/>
      <color rgb="FF000000"/>
      <name val="Calibri"/>
      <family val="2"/>
      <scheme val="minor"/>
    </font>
    <font>
      <b/>
      <sz val="12"/>
      <color rgb="FF0070C0"/>
      <name val="Calibri"/>
      <family val="2"/>
      <scheme val="minor"/>
    </font>
    <font>
      <b/>
      <u/>
      <sz val="14"/>
      <color indexed="8"/>
      <name val="Calibri"/>
      <family val="2"/>
      <scheme val="minor"/>
    </font>
    <font>
      <sz val="10"/>
      <color rgb="FF000000"/>
      <name val="Times New Roman"/>
      <family val="1"/>
    </font>
    <font>
      <sz val="11"/>
      <name val="Calibri"/>
      <family val="2"/>
    </font>
    <font>
      <b/>
      <sz val="11"/>
      <color indexed="8"/>
      <name val="Calibri"/>
      <family val="2"/>
      <scheme val="minor"/>
    </font>
    <font>
      <b/>
      <sz val="11"/>
      <name val="Calibri"/>
      <family val="2"/>
    </font>
    <font>
      <b/>
      <u/>
      <sz val="11"/>
      <color indexed="8"/>
      <name val="Calibri"/>
      <family val="2"/>
      <scheme val="minor"/>
    </font>
    <font>
      <sz val="10"/>
      <color rgb="FF000000"/>
      <name val="Calibri"/>
      <family val="2"/>
      <scheme val="minor"/>
    </font>
    <font>
      <sz val="11"/>
      <color rgb="FF000000"/>
      <name val="Calibri"/>
      <family val="2"/>
      <scheme val="minor"/>
    </font>
    <font>
      <b/>
      <sz val="14"/>
      <name val="Calibri"/>
      <family val="2"/>
    </font>
    <font>
      <b/>
      <sz val="11"/>
      <color rgb="FFFF0000"/>
      <name val="Calibri"/>
      <family val="2"/>
    </font>
    <font>
      <b/>
      <sz val="12"/>
      <color rgb="FF000000"/>
      <name val="Calibri"/>
      <family val="2"/>
    </font>
    <font>
      <sz val="11"/>
      <color rgb="FF000000"/>
      <name val="Calibri"/>
      <family val="2"/>
    </font>
    <font>
      <b/>
      <sz val="11"/>
      <color rgb="FF000000"/>
      <name val="Calibri"/>
      <family val="2"/>
    </font>
    <font>
      <b/>
      <sz val="16"/>
      <color rgb="FFFF0000"/>
      <name val="Calibri"/>
      <family val="2"/>
      <scheme val="minor"/>
    </font>
    <font>
      <b/>
      <i/>
      <sz val="12"/>
      <color indexed="8"/>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i/>
      <sz val="14"/>
      <color indexed="8"/>
      <name val="Calibri"/>
      <family val="2"/>
      <scheme val="minor"/>
    </font>
    <font>
      <sz val="14"/>
      <color indexed="8"/>
      <name val="Calibri"/>
      <family val="2"/>
      <scheme val="minor"/>
    </font>
    <font>
      <b/>
      <sz val="14"/>
      <color indexed="8"/>
      <name val="Calibri"/>
      <family val="2"/>
      <scheme val="minor"/>
    </font>
    <font>
      <b/>
      <sz val="14"/>
      <color rgb="FFFF0000"/>
      <name val="Calibri"/>
      <family val="2"/>
      <scheme val="minor"/>
    </font>
    <font>
      <b/>
      <sz val="11"/>
      <color rgb="FF4472C4"/>
      <name val="Calibri"/>
      <family val="2"/>
      <scheme val="minor"/>
    </font>
    <font>
      <b/>
      <sz val="12"/>
      <color rgb="FF4472C4"/>
      <name val="Calibri"/>
      <family val="2"/>
      <scheme val="minor"/>
    </font>
    <font>
      <b/>
      <sz val="26"/>
      <color indexed="8"/>
      <name val="Calibri"/>
      <family val="2"/>
      <scheme val="minor"/>
    </font>
    <font>
      <b/>
      <sz val="11.5"/>
      <color rgb="FF000000"/>
      <name val="Arial"/>
      <family val="2"/>
    </font>
    <font>
      <sz val="11.5"/>
      <color indexed="8"/>
      <name val="Calibri"/>
      <family val="2"/>
      <scheme val="minor"/>
    </font>
    <font>
      <i/>
      <sz val="11"/>
      <color rgb="FF000000"/>
      <name val="Calibri"/>
      <family val="2"/>
      <scheme val="minor"/>
    </font>
    <font>
      <b/>
      <i/>
      <sz val="10"/>
      <color rgb="FF000000"/>
      <name val="Arial"/>
      <family val="2"/>
    </font>
    <font>
      <b/>
      <i/>
      <sz val="12"/>
      <color theme="1"/>
      <name val="Calibri"/>
      <family val="2"/>
      <scheme val="minor"/>
    </font>
    <font>
      <b/>
      <sz val="12"/>
      <color theme="1"/>
      <name val="Calibri"/>
      <family val="2"/>
      <scheme val="minor"/>
    </font>
    <font>
      <b/>
      <i/>
      <sz val="20"/>
      <color indexed="8"/>
      <name val="Calibri"/>
      <family val="2"/>
      <scheme val="minor"/>
    </font>
    <font>
      <sz val="11"/>
      <color rgb="FFFF0000"/>
      <name val="Calibri"/>
      <family val="2"/>
      <scheme val="minor"/>
    </font>
    <font>
      <b/>
      <sz val="11"/>
      <color theme="1"/>
      <name val="Calibri"/>
      <family val="2"/>
      <scheme val="minor"/>
    </font>
    <font>
      <i/>
      <sz val="11"/>
      <color indexed="8"/>
      <name val="Calibri"/>
      <family val="2"/>
      <scheme val="minor"/>
    </font>
    <font>
      <b/>
      <sz val="12"/>
      <color rgb="FF000000"/>
      <name val="Arial"/>
      <family val="2"/>
    </font>
    <font>
      <b/>
      <i/>
      <sz val="14"/>
      <name val="Calibri"/>
      <family val="2"/>
      <scheme val="minor"/>
    </font>
    <font>
      <b/>
      <i/>
      <sz val="14"/>
      <color rgb="FF000000"/>
      <name val="Calibri"/>
      <family val="2"/>
      <scheme val="minor"/>
    </font>
    <font>
      <b/>
      <sz val="14"/>
      <color theme="1"/>
      <name val="Calibri"/>
      <family val="2"/>
      <scheme val="minor"/>
    </font>
    <font>
      <sz val="11"/>
      <color rgb="FF0000FF"/>
      <name val="Calibri"/>
      <family val="2"/>
      <scheme val="minor"/>
    </font>
    <font>
      <b/>
      <i/>
      <sz val="11"/>
      <color rgb="FFFF0000"/>
      <name val="Calibri"/>
      <family val="2"/>
      <scheme val="minor"/>
    </font>
    <font>
      <sz val="12"/>
      <color theme="1"/>
      <name val="Calibri"/>
      <family val="2"/>
      <scheme val="minor"/>
    </font>
    <font>
      <u/>
      <sz val="11"/>
      <color rgb="FFFF0000"/>
      <name val="Calibri"/>
      <family val="2"/>
      <scheme val="minor"/>
    </font>
    <font>
      <b/>
      <sz val="14"/>
      <color rgb="FF72246C"/>
      <name val="Calibri"/>
      <family val="2"/>
      <scheme val="minor"/>
    </font>
    <font>
      <b/>
      <sz val="11"/>
      <color rgb="FFFF0000"/>
      <name val="Calibri"/>
      <family val="2"/>
      <scheme val="minor"/>
    </font>
    <font>
      <u/>
      <sz val="11"/>
      <color theme="1"/>
      <name val="Calibri"/>
      <family val="2"/>
      <scheme val="minor"/>
    </font>
    <font>
      <i/>
      <sz val="11"/>
      <color rgb="FFFF0000"/>
      <name val="Calibri"/>
      <family val="2"/>
      <scheme val="minor"/>
    </font>
    <font>
      <b/>
      <sz val="11"/>
      <color rgb="FF000000"/>
      <name val="Calibri"/>
      <family val="2"/>
      <scheme val="minor"/>
    </font>
    <font>
      <i/>
      <sz val="10"/>
      <color indexed="8"/>
      <name val="Calibri"/>
      <family val="2"/>
      <scheme val="minor"/>
    </font>
    <font>
      <b/>
      <u/>
      <sz val="11"/>
      <color rgb="FF000000"/>
      <name val="Calibri"/>
      <family val="2"/>
      <scheme val="minor"/>
    </font>
    <font>
      <b/>
      <i/>
      <sz val="11"/>
      <color rgb="FF000000"/>
      <name val="Calibri"/>
      <family val="2"/>
      <scheme val="minor"/>
    </font>
    <font>
      <b/>
      <i/>
      <u/>
      <sz val="11"/>
      <color rgb="FFFF0000"/>
      <name val="Calibri"/>
      <family val="2"/>
      <scheme val="minor"/>
    </font>
    <font>
      <b/>
      <sz val="11"/>
      <name val="Calibri"/>
      <family val="2"/>
      <scheme val="minor"/>
    </font>
    <font>
      <b/>
      <u val="doubleAccounting"/>
      <sz val="11"/>
      <color theme="1"/>
      <name val="Calibri"/>
      <family val="2"/>
      <scheme val="minor"/>
    </font>
    <font>
      <sz val="10"/>
      <color theme="1"/>
      <name val="Calibri"/>
      <family val="2"/>
      <scheme val="minor"/>
    </font>
    <font>
      <sz val="11"/>
      <name val="Calibri"/>
      <family val="2"/>
      <scheme val="minor"/>
    </font>
    <font>
      <b/>
      <sz val="14"/>
      <color indexed="8"/>
      <name val="Arial"/>
      <family val="2"/>
    </font>
    <font>
      <b/>
      <u/>
      <sz val="12"/>
      <color rgb="FF000000"/>
      <name val="Arial"/>
      <family val="2"/>
    </font>
    <font>
      <sz val="12"/>
      <color rgb="FF000000"/>
      <name val="Arial"/>
      <family val="2"/>
    </font>
    <font>
      <b/>
      <sz val="12"/>
      <color indexed="8"/>
      <name val="Arial"/>
      <family val="2"/>
    </font>
    <font>
      <i/>
      <sz val="14"/>
      <color indexed="8"/>
      <name val="Calibri"/>
      <family val="2"/>
      <scheme val="minor"/>
    </font>
    <font>
      <b/>
      <sz val="14"/>
      <color rgb="FF000000"/>
      <name val="Arial"/>
      <family val="2"/>
    </font>
    <font>
      <b/>
      <sz val="18"/>
      <color rgb="FF000000"/>
      <name val="Arial"/>
      <family val="2"/>
    </font>
    <font>
      <i/>
      <sz val="10"/>
      <color rgb="FF000000"/>
      <name val="Calibri"/>
      <family val="2"/>
      <scheme val="minor"/>
    </font>
  </fonts>
  <fills count="2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1"/>
        <bgColor indexed="64"/>
      </patternFill>
    </fill>
    <fill>
      <patternFill patternType="solid">
        <fgColor rgb="FFDDEBF7"/>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FF66FF"/>
        <bgColor indexed="64"/>
      </patternFill>
    </fill>
    <fill>
      <patternFill patternType="solid">
        <fgColor rgb="FFFF5050"/>
        <bgColor indexed="64"/>
      </patternFill>
    </fill>
    <fill>
      <patternFill patternType="solid">
        <fgColor theme="9" tint="0.39997558519241921"/>
        <bgColor indexed="64"/>
      </patternFill>
    </fill>
    <fill>
      <patternFill patternType="solid">
        <fgColor theme="2"/>
        <bgColor indexed="64"/>
      </patternFill>
    </fill>
    <fill>
      <patternFill patternType="solid">
        <fgColor theme="2" tint="-9.9978637043366805E-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s>
  <cellStyleXfs count="16">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31" fillId="0" borderId="0"/>
    <xf numFmtId="44" fontId="31" fillId="0" borderId="0" applyFont="0" applyFill="0" applyBorder="0" applyAlignment="0" applyProtection="0"/>
    <xf numFmtId="43" fontId="31"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9" fontId="5"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cellStyleXfs>
  <cellXfs count="900">
    <xf numFmtId="0" fontId="0" fillId="0" borderId="0" xfId="0"/>
    <xf numFmtId="0" fontId="6" fillId="0" borderId="0" xfId="0" applyFont="1"/>
    <xf numFmtId="165" fontId="6" fillId="0" borderId="0" xfId="1" applyNumberFormat="1" applyFont="1"/>
    <xf numFmtId="0" fontId="6" fillId="0" borderId="0" xfId="0" applyFont="1" applyAlignment="1">
      <alignment wrapText="1"/>
    </xf>
    <xf numFmtId="0" fontId="7" fillId="0" borderId="9" xfId="0" applyFont="1" applyBorder="1"/>
    <xf numFmtId="164" fontId="7" fillId="0" borderId="9" xfId="0" applyNumberFormat="1" applyFont="1" applyBorder="1"/>
    <xf numFmtId="0" fontId="6" fillId="0" borderId="7" xfId="0" applyFont="1" applyBorder="1"/>
    <xf numFmtId="164" fontId="6" fillId="0" borderId="7" xfId="0" applyNumberFormat="1" applyFont="1" applyBorder="1"/>
    <xf numFmtId="0" fontId="7" fillId="4" borderId="1" xfId="0" applyFont="1" applyFill="1" applyBorder="1"/>
    <xf numFmtId="0" fontId="6" fillId="4" borderId="2" xfId="0" applyFont="1" applyFill="1" applyBorder="1"/>
    <xf numFmtId="0" fontId="6" fillId="4" borderId="3" xfId="0" applyFont="1" applyFill="1" applyBorder="1"/>
    <xf numFmtId="0" fontId="10" fillId="0" borderId="0" xfId="0" applyFont="1"/>
    <xf numFmtId="164" fontId="6" fillId="0" borderId="0" xfId="2" applyNumberFormat="1" applyFont="1" applyFill="1" applyBorder="1"/>
    <xf numFmtId="0" fontId="6" fillId="0" borderId="0" xfId="0" applyFont="1" applyBorder="1"/>
    <xf numFmtId="165" fontId="6" fillId="0" borderId="0" xfId="1" applyNumberFormat="1" applyFont="1" applyBorder="1"/>
    <xf numFmtId="0" fontId="7" fillId="0" borderId="0" xfId="0" applyFont="1" applyBorder="1"/>
    <xf numFmtId="164" fontId="7" fillId="0" borderId="0" xfId="0" applyNumberFormat="1" applyFont="1" applyBorder="1"/>
    <xf numFmtId="0" fontId="6" fillId="0" borderId="0" xfId="0" applyFont="1" applyFill="1" applyBorder="1" applyAlignment="1">
      <alignment wrapText="1"/>
    </xf>
    <xf numFmtId="0" fontId="6" fillId="0" borderId="0" xfId="0" quotePrefix="1" applyFont="1"/>
    <xf numFmtId="0" fontId="11" fillId="0" borderId="0" xfId="0" quotePrefix="1" applyFont="1"/>
    <xf numFmtId="0" fontId="9" fillId="0" borderId="0" xfId="0" applyFont="1"/>
    <xf numFmtId="0" fontId="13" fillId="0" borderId="0" xfId="0" applyFont="1"/>
    <xf numFmtId="0" fontId="6" fillId="0" borderId="0" xfId="0" applyFont="1" applyAlignment="1">
      <alignment horizontal="left" indent="1"/>
    </xf>
    <xf numFmtId="166" fontId="6" fillId="0" borderId="0" xfId="1" applyNumberFormat="1" applyFont="1"/>
    <xf numFmtId="164" fontId="6" fillId="4" borderId="0" xfId="2" applyNumberFormat="1" applyFont="1" applyFill="1"/>
    <xf numFmtId="0" fontId="9" fillId="0" borderId="0" xfId="0" applyFont="1" applyBorder="1"/>
    <xf numFmtId="0" fontId="7" fillId="0" borderId="0" xfId="0" applyFont="1" applyAlignment="1">
      <alignment horizontal="left" indent="2"/>
    </xf>
    <xf numFmtId="164" fontId="7" fillId="0" borderId="12" xfId="0" applyNumberFormat="1" applyFont="1" applyBorder="1" applyAlignment="1">
      <alignment horizontal="center" wrapText="1"/>
    </xf>
    <xf numFmtId="0" fontId="7" fillId="6" borderId="0" xfId="0" applyFont="1" applyFill="1" applyBorder="1" applyAlignment="1">
      <alignment horizontal="center"/>
    </xf>
    <xf numFmtId="0" fontId="19" fillId="0" borderId="0" xfId="0" applyFont="1" applyBorder="1"/>
    <xf numFmtId="0" fontId="19" fillId="0" borderId="0" xfId="0" quotePrefix="1" applyFont="1" applyBorder="1"/>
    <xf numFmtId="166" fontId="6" fillId="0" borderId="13" xfId="1" applyNumberFormat="1" applyFont="1" applyBorder="1"/>
    <xf numFmtId="166" fontId="6" fillId="0" borderId="13" xfId="0" applyNumberFormat="1" applyFont="1" applyBorder="1"/>
    <xf numFmtId="164" fontId="6" fillId="6" borderId="13" xfId="2" applyNumberFormat="1" applyFont="1" applyFill="1" applyBorder="1"/>
    <xf numFmtId="164" fontId="7" fillId="0" borderId="13" xfId="0" applyNumberFormat="1" applyFont="1" applyBorder="1"/>
    <xf numFmtId="165" fontId="6" fillId="0" borderId="13" xfId="1" applyNumberFormat="1" applyFont="1" applyBorder="1"/>
    <xf numFmtId="0" fontId="7" fillId="6" borderId="0" xfId="0" applyFont="1" applyFill="1" applyBorder="1" applyAlignment="1">
      <alignment horizontal="left"/>
    </xf>
    <xf numFmtId="0" fontId="7" fillId="0" borderId="0" xfId="0" applyFont="1"/>
    <xf numFmtId="0" fontId="21" fillId="0" borderId="0" xfId="4"/>
    <xf numFmtId="0" fontId="24" fillId="0" borderId="0" xfId="0" applyFont="1"/>
    <xf numFmtId="0" fontId="7" fillId="0" borderId="7" xfId="0" applyFont="1" applyBorder="1" applyAlignment="1"/>
    <xf numFmtId="0" fontId="9" fillId="0" borderId="7" xfId="0" applyFont="1" applyBorder="1" applyAlignment="1"/>
    <xf numFmtId="166" fontId="6" fillId="0" borderId="0" xfId="1" applyNumberFormat="1" applyFont="1" applyFill="1"/>
    <xf numFmtId="166" fontId="6" fillId="0" borderId="7" xfId="1" applyNumberFormat="1" applyFont="1" applyFill="1" applyBorder="1"/>
    <xf numFmtId="166" fontId="6" fillId="2" borderId="0" xfId="2" applyNumberFormat="1" applyFont="1" applyFill="1"/>
    <xf numFmtId="0" fontId="6" fillId="0" borderId="0" xfId="0" applyFont="1" applyProtection="1">
      <protection locked="0"/>
    </xf>
    <xf numFmtId="0" fontId="6" fillId="0" borderId="0" xfId="0" quotePrefix="1" applyFont="1" applyProtection="1">
      <protection locked="0"/>
    </xf>
    <xf numFmtId="164" fontId="6" fillId="4" borderId="0" xfId="2" applyNumberFormat="1" applyFont="1" applyFill="1" applyProtection="1">
      <protection locked="0"/>
    </xf>
    <xf numFmtId="0" fontId="7" fillId="0" borderId="9" xfId="0" applyFont="1" applyBorder="1" applyProtection="1">
      <protection locked="0"/>
    </xf>
    <xf numFmtId="0" fontId="7" fillId="0" borderId="0" xfId="0" applyFont="1" applyBorder="1" applyProtection="1">
      <protection locked="0"/>
    </xf>
    <xf numFmtId="164" fontId="6" fillId="4" borderId="0" xfId="2" applyNumberFormat="1" applyFont="1" applyFill="1" applyBorder="1" applyProtection="1">
      <protection locked="0"/>
    </xf>
    <xf numFmtId="0" fontId="6" fillId="0" borderId="6" xfId="0" applyFont="1" applyBorder="1" applyProtection="1">
      <protection locked="0"/>
    </xf>
    <xf numFmtId="0" fontId="0" fillId="0" borderId="0" xfId="0" applyProtection="1">
      <protection locked="0"/>
    </xf>
    <xf numFmtId="0" fontId="0" fillId="0" borderId="0" xfId="0" applyFont="1"/>
    <xf numFmtId="164" fontId="7" fillId="0" borderId="0" xfId="0" applyNumberFormat="1" applyFont="1" applyBorder="1" applyAlignment="1">
      <alignment horizontal="center" wrapText="1"/>
    </xf>
    <xf numFmtId="0" fontId="9" fillId="0" borderId="0" xfId="0" applyFont="1" applyBorder="1" applyAlignment="1"/>
    <xf numFmtId="0" fontId="27" fillId="0" borderId="0" xfId="0" applyFont="1"/>
    <xf numFmtId="0" fontId="11" fillId="0" borderId="0" xfId="0" applyFont="1" applyAlignment="1">
      <alignment wrapText="1"/>
    </xf>
    <xf numFmtId="0" fontId="28" fillId="0" borderId="0" xfId="0" applyFont="1"/>
    <xf numFmtId="0" fontId="11" fillId="0" borderId="0" xfId="0" applyFont="1"/>
    <xf numFmtId="0" fontId="11" fillId="0" borderId="0" xfId="0" applyFont="1" applyBorder="1"/>
    <xf numFmtId="0" fontId="28" fillId="0" borderId="13" xfId="0" applyFont="1" applyBorder="1"/>
    <xf numFmtId="164" fontId="28" fillId="0" borderId="13" xfId="0" applyNumberFormat="1" applyFont="1" applyBorder="1"/>
    <xf numFmtId="166" fontId="6" fillId="6" borderId="13" xfId="2" applyNumberFormat="1" applyFont="1" applyFill="1" applyBorder="1"/>
    <xf numFmtId="164" fontId="6" fillId="2" borderId="0" xfId="2" applyNumberFormat="1" applyFont="1" applyFill="1"/>
    <xf numFmtId="0" fontId="6" fillId="0" borderId="0" xfId="0" applyFont="1"/>
    <xf numFmtId="0" fontId="6" fillId="0" borderId="0" xfId="0" applyFont="1" applyAlignment="1">
      <alignment horizontal="left"/>
    </xf>
    <xf numFmtId="164" fontId="6" fillId="2" borderId="12" xfId="2" applyNumberFormat="1" applyFont="1" applyFill="1" applyBorder="1"/>
    <xf numFmtId="164" fontId="7" fillId="0" borderId="0" xfId="0" applyNumberFormat="1" applyFont="1" applyAlignment="1">
      <alignment horizontal="center" wrapText="1"/>
    </xf>
    <xf numFmtId="0" fontId="7" fillId="0" borderId="6" xfId="0" applyFont="1" applyBorder="1"/>
    <xf numFmtId="164" fontId="7" fillId="0" borderId="8" xfId="0" applyNumberFormat="1" applyFont="1" applyBorder="1" applyAlignment="1">
      <alignment horizontal="center" wrapText="1"/>
    </xf>
    <xf numFmtId="0" fontId="30" fillId="0" borderId="0" xfId="0" applyFont="1"/>
    <xf numFmtId="164" fontId="7" fillId="0" borderId="14" xfId="0" applyNumberFormat="1" applyFont="1" applyBorder="1" applyAlignment="1">
      <alignment horizontal="center" wrapText="1"/>
    </xf>
    <xf numFmtId="0" fontId="7" fillId="0" borderId="15" xfId="0" applyFont="1" applyBorder="1"/>
    <xf numFmtId="164" fontId="7" fillId="0" borderId="15" xfId="0" applyNumberFormat="1" applyFont="1" applyBorder="1" applyAlignment="1">
      <alignment horizontal="center" wrapText="1"/>
    </xf>
    <xf numFmtId="0" fontId="32" fillId="0" borderId="0" xfId="5" applyFont="1" applyAlignment="1">
      <alignment vertical="top" wrapText="1"/>
    </xf>
    <xf numFmtId="44" fontId="32" fillId="2" borderId="15" xfId="6" applyFont="1" applyFill="1" applyBorder="1" applyAlignment="1" applyProtection="1">
      <alignment vertical="top" wrapText="1"/>
      <protection locked="0"/>
    </xf>
    <xf numFmtId="0" fontId="32" fillId="0" borderId="0" xfId="5" applyFont="1" applyAlignment="1">
      <alignment horizontal="left" vertical="top" wrapText="1" indent="1"/>
    </xf>
    <xf numFmtId="43" fontId="32" fillId="4" borderId="14" xfId="7" applyFont="1" applyFill="1" applyBorder="1" applyAlignment="1">
      <alignment vertical="top" wrapText="1"/>
    </xf>
    <xf numFmtId="43" fontId="32" fillId="7" borderId="14" xfId="7" applyFont="1" applyFill="1" applyBorder="1" applyAlignment="1">
      <alignment vertical="top" wrapText="1"/>
    </xf>
    <xf numFmtId="0" fontId="33" fillId="0" borderId="0" xfId="0" applyFont="1"/>
    <xf numFmtId="0" fontId="34" fillId="0" borderId="0" xfId="5" applyFont="1" applyAlignment="1">
      <alignment vertical="top" wrapText="1"/>
    </xf>
    <xf numFmtId="0" fontId="6" fillId="0" borderId="15" xfId="0" applyFont="1" applyBorder="1"/>
    <xf numFmtId="2" fontId="34" fillId="0" borderId="15" xfId="5" applyNumberFormat="1" applyFont="1" applyBorder="1" applyAlignment="1">
      <alignment vertical="top" wrapText="1"/>
    </xf>
    <xf numFmtId="0" fontId="35" fillId="0" borderId="0" xfId="0" applyFont="1"/>
    <xf numFmtId="0" fontId="0" fillId="0" borderId="15" xfId="0" applyBorder="1"/>
    <xf numFmtId="0" fontId="11" fillId="8" borderId="15" xfId="0" applyFont="1" applyFill="1" applyBorder="1" applyAlignment="1">
      <alignment horizontal="right"/>
    </xf>
    <xf numFmtId="0" fontId="11" fillId="8" borderId="15" xfId="0" applyFont="1" applyFill="1" applyBorder="1"/>
    <xf numFmtId="0" fontId="36" fillId="0" borderId="0" xfId="0" applyFont="1"/>
    <xf numFmtId="0" fontId="37" fillId="0" borderId="0" xfId="0" applyFont="1"/>
    <xf numFmtId="0" fontId="0" fillId="0" borderId="16" xfId="0" applyBorder="1"/>
    <xf numFmtId="0" fontId="34" fillId="0" borderId="0" xfId="5" applyFont="1" applyAlignment="1">
      <alignment horizontal="left" vertical="top" wrapText="1" indent="3"/>
    </xf>
    <xf numFmtId="44" fontId="0" fillId="0" borderId="14" xfId="0" applyNumberFormat="1" applyBorder="1"/>
    <xf numFmtId="44" fontId="32" fillId="4" borderId="14" xfId="6" applyFont="1" applyFill="1" applyBorder="1" applyAlignment="1" applyProtection="1">
      <alignment vertical="top" wrapText="1"/>
      <protection locked="0"/>
    </xf>
    <xf numFmtId="167" fontId="32" fillId="0" borderId="14" xfId="5" applyNumberFormat="1" applyFont="1" applyBorder="1" applyAlignment="1">
      <alignment vertical="top" wrapText="1"/>
    </xf>
    <xf numFmtId="164" fontId="11" fillId="8" borderId="0" xfId="0" applyNumberFormat="1" applyFont="1" applyFill="1"/>
    <xf numFmtId="164" fontId="0" fillId="0" borderId="0" xfId="0" applyNumberFormat="1"/>
    <xf numFmtId="164" fontId="11" fillId="8" borderId="7" xfId="0" applyNumberFormat="1" applyFont="1" applyFill="1" applyBorder="1"/>
    <xf numFmtId="0" fontId="28" fillId="0" borderId="14" xfId="0" applyFont="1" applyBorder="1"/>
    <xf numFmtId="166" fontId="0" fillId="0" borderId="14" xfId="0" applyNumberFormat="1" applyBorder="1"/>
    <xf numFmtId="43" fontId="32" fillId="0" borderId="14" xfId="1" applyFont="1" applyBorder="1" applyAlignment="1">
      <alignment vertical="top" wrapText="1"/>
    </xf>
    <xf numFmtId="166" fontId="6" fillId="4" borderId="13" xfId="2" applyNumberFormat="1" applyFont="1" applyFill="1" applyBorder="1"/>
    <xf numFmtId="0" fontId="7" fillId="6" borderId="0" xfId="0" applyFont="1" applyFill="1" applyBorder="1" applyAlignment="1" applyProtection="1">
      <alignment horizontal="center"/>
      <protection locked="0"/>
    </xf>
    <xf numFmtId="0" fontId="7" fillId="6" borderId="0" xfId="0" applyFont="1" applyFill="1" applyBorder="1" applyAlignment="1" applyProtection="1">
      <alignment horizontal="left"/>
      <protection locked="0"/>
    </xf>
    <xf numFmtId="164" fontId="7" fillId="6" borderId="0" xfId="0" applyNumberFormat="1" applyFont="1" applyFill="1" applyBorder="1" applyAlignment="1" applyProtection="1">
      <alignment horizontal="center"/>
      <protection locked="0"/>
    </xf>
    <xf numFmtId="0" fontId="10" fillId="0" borderId="0" xfId="0" applyFont="1" applyAlignment="1" applyProtection="1">
      <alignment horizontal="center"/>
      <protection locked="0"/>
    </xf>
    <xf numFmtId="0" fontId="19" fillId="0" borderId="0" xfId="0" applyFont="1" applyProtection="1">
      <protection locked="0"/>
    </xf>
    <xf numFmtId="0" fontId="7" fillId="6" borderId="1" xfId="0" applyFont="1" applyFill="1" applyBorder="1" applyAlignment="1" applyProtection="1">
      <alignment horizontal="center"/>
      <protection locked="0"/>
    </xf>
    <xf numFmtId="0" fontId="7" fillId="6" borderId="2" xfId="0" applyFont="1" applyFill="1" applyBorder="1" applyAlignment="1" applyProtection="1">
      <alignment horizontal="center"/>
      <protection locked="0"/>
    </xf>
    <xf numFmtId="0" fontId="9" fillId="0" borderId="4" xfId="0" applyFont="1" applyBorder="1" applyAlignment="1" applyProtection="1">
      <alignment horizontal="left" indent="1"/>
      <protection locked="0"/>
    </xf>
    <xf numFmtId="0" fontId="19" fillId="0" borderId="0" xfId="0" applyFont="1" applyBorder="1" applyProtection="1">
      <protection locked="0"/>
    </xf>
    <xf numFmtId="0" fontId="6" fillId="0" borderId="4" xfId="0" applyFont="1" applyBorder="1" applyAlignment="1" applyProtection="1">
      <alignment horizontal="left" indent="4"/>
      <protection locked="0"/>
    </xf>
    <xf numFmtId="0" fontId="6" fillId="0" borderId="7" xfId="0" applyFont="1" applyBorder="1" applyProtection="1">
      <protection locked="0"/>
    </xf>
    <xf numFmtId="164" fontId="6" fillId="4" borderId="7" xfId="2" applyNumberFormat="1" applyFont="1" applyFill="1" applyBorder="1" applyProtection="1">
      <protection locked="0"/>
    </xf>
    <xf numFmtId="0" fontId="10" fillId="0" borderId="0" xfId="0" applyFont="1" applyBorder="1" applyAlignment="1" applyProtection="1">
      <alignment horizontal="center"/>
      <protection locked="0"/>
    </xf>
    <xf numFmtId="0" fontId="6" fillId="0" borderId="2" xfId="0" applyFont="1" applyBorder="1" applyProtection="1">
      <protection locked="0"/>
    </xf>
    <xf numFmtId="164" fontId="6" fillId="4" borderId="2" xfId="2" applyNumberFormat="1" applyFont="1" applyFill="1" applyBorder="1" applyProtection="1">
      <protection locked="0"/>
    </xf>
    <xf numFmtId="0" fontId="19" fillId="6" borderId="0" xfId="0"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0" fontId="10" fillId="4" borderId="0" xfId="0" applyFont="1" applyFill="1" applyBorder="1" applyAlignment="1" applyProtection="1">
      <alignment horizontal="left"/>
      <protection locked="0"/>
    </xf>
    <xf numFmtId="0" fontId="43" fillId="0" borderId="0" xfId="0" applyFont="1" applyProtection="1">
      <protection locked="0"/>
    </xf>
    <xf numFmtId="0" fontId="7" fillId="6" borderId="6" xfId="0" applyFont="1" applyFill="1" applyBorder="1" applyAlignment="1" applyProtection="1">
      <alignment horizontal="left" indent="2"/>
      <protection locked="0"/>
    </xf>
    <xf numFmtId="0" fontId="7" fillId="6" borderId="7" xfId="0" applyFont="1" applyFill="1" applyBorder="1" applyAlignment="1" applyProtection="1">
      <alignment horizontal="center"/>
      <protection locked="0"/>
    </xf>
    <xf numFmtId="0" fontId="7" fillId="6" borderId="7" xfId="0" applyFont="1" applyFill="1" applyBorder="1" applyAlignment="1" applyProtection="1">
      <alignment horizontal="right" wrapText="1"/>
      <protection locked="0"/>
    </xf>
    <xf numFmtId="0" fontId="7" fillId="0" borderId="0" xfId="0" applyFont="1" applyBorder="1" applyAlignment="1" applyProtection="1">
      <alignment horizontal="left"/>
      <protection locked="0"/>
    </xf>
    <xf numFmtId="0" fontId="7" fillId="0" borderId="2" xfId="0" applyFont="1" applyBorder="1" applyProtection="1">
      <protection locked="0"/>
    </xf>
    <xf numFmtId="164" fontId="7" fillId="0" borderId="2" xfId="0" applyNumberFormat="1" applyFont="1" applyBorder="1" applyProtection="1">
      <protection locked="0"/>
    </xf>
    <xf numFmtId="0" fontId="7" fillId="0" borderId="7" xfId="0" applyFont="1" applyBorder="1" applyProtection="1">
      <protection locked="0"/>
    </xf>
    <xf numFmtId="1" fontId="7" fillId="0" borderId="0" xfId="0" applyNumberFormat="1" applyFont="1" applyBorder="1" applyProtection="1">
      <protection locked="0"/>
    </xf>
    <xf numFmtId="1" fontId="6" fillId="4" borderId="0" xfId="0" applyNumberFormat="1" applyFont="1" applyFill="1" applyBorder="1" applyProtection="1">
      <protection locked="0"/>
    </xf>
    <xf numFmtId="0" fontId="26" fillId="0" borderId="10" xfId="0" applyFont="1" applyBorder="1" applyProtection="1">
      <protection locked="0"/>
    </xf>
    <xf numFmtId="0" fontId="7" fillId="0" borderId="11" xfId="0" applyFont="1" applyBorder="1" applyProtection="1">
      <protection locked="0"/>
    </xf>
    <xf numFmtId="0" fontId="6" fillId="0" borderId="0" xfId="0" applyFont="1" applyBorder="1" applyProtection="1">
      <protection locked="0"/>
    </xf>
    <xf numFmtId="0" fontId="7" fillId="6" borderId="7" xfId="0" applyFont="1" applyFill="1" applyBorder="1" applyAlignment="1" applyProtection="1">
      <alignment horizontal="left" indent="2"/>
      <protection locked="0"/>
    </xf>
    <xf numFmtId="0" fontId="9" fillId="0" borderId="0" xfId="0" applyFont="1" applyBorder="1" applyAlignment="1" applyProtection="1">
      <alignment horizontal="left" indent="1"/>
      <protection locked="0"/>
    </xf>
    <xf numFmtId="0" fontId="6" fillId="0" borderId="0" xfId="0" applyFont="1" applyBorder="1" applyAlignment="1" applyProtection="1">
      <alignment horizontal="left" indent="4"/>
      <protection locked="0"/>
    </xf>
    <xf numFmtId="0" fontId="26" fillId="0" borderId="9" xfId="0" applyFont="1" applyBorder="1" applyProtection="1">
      <protection locked="0"/>
    </xf>
    <xf numFmtId="0" fontId="7" fillId="0" borderId="1" xfId="0" applyFont="1" applyBorder="1" applyProtection="1">
      <protection locked="0"/>
    </xf>
    <xf numFmtId="0" fontId="7" fillId="0" borderId="4" xfId="0" applyFont="1" applyBorder="1" applyProtection="1">
      <protection locked="0"/>
    </xf>
    <xf numFmtId="14" fontId="6" fillId="0" borderId="6" xfId="0" applyNumberFormat="1" applyFont="1" applyBorder="1" applyProtection="1">
      <protection locked="0"/>
    </xf>
    <xf numFmtId="0" fontId="6" fillId="0" borderId="1" xfId="0" applyFont="1" applyBorder="1" applyProtection="1">
      <protection locked="0"/>
    </xf>
    <xf numFmtId="1" fontId="0" fillId="0" borderId="14" xfId="0" applyNumberFormat="1"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7" xfId="0" applyBorder="1" applyProtection="1">
      <protection locked="0"/>
    </xf>
    <xf numFmtId="0" fontId="19" fillId="0" borderId="15" xfId="0" applyFont="1" applyBorder="1" applyProtection="1">
      <protection locked="0"/>
    </xf>
    <xf numFmtId="0" fontId="51" fillId="4" borderId="0" xfId="0" applyFont="1" applyFill="1" applyBorder="1" applyAlignment="1" applyProtection="1">
      <alignment horizontal="left"/>
      <protection locked="0"/>
    </xf>
    <xf numFmtId="0" fontId="10" fillId="6" borderId="0" xfId="0" applyFont="1" applyFill="1" applyBorder="1" applyAlignment="1" applyProtection="1">
      <alignment horizontal="center"/>
      <protection locked="0"/>
    </xf>
    <xf numFmtId="0" fontId="7" fillId="6" borderId="1" xfId="0" applyFont="1" applyFill="1" applyBorder="1" applyAlignment="1" applyProtection="1">
      <alignment horizontal="left"/>
      <protection locked="0"/>
    </xf>
    <xf numFmtId="0" fontId="7" fillId="6" borderId="2" xfId="0" applyFont="1" applyFill="1" applyBorder="1" applyAlignment="1" applyProtection="1">
      <alignment horizontal="left"/>
      <protection locked="0"/>
    </xf>
    <xf numFmtId="0" fontId="7" fillId="6" borderId="21" xfId="0" applyFont="1" applyFill="1" applyBorder="1" applyAlignment="1" applyProtection="1">
      <alignment horizontal="left"/>
      <protection locked="0"/>
    </xf>
    <xf numFmtId="0" fontId="7" fillId="6" borderId="21" xfId="0" applyFont="1" applyFill="1" applyBorder="1" applyAlignment="1" applyProtection="1">
      <alignment horizontal="center"/>
      <protection locked="0"/>
    </xf>
    <xf numFmtId="0" fontId="53" fillId="4" borderId="0" xfId="0" applyFont="1" applyFill="1" applyBorder="1" applyAlignment="1" applyProtection="1">
      <alignment horizontal="center"/>
      <protection locked="0"/>
    </xf>
    <xf numFmtId="0" fontId="18" fillId="0" borderId="0" xfId="0" applyFont="1"/>
    <xf numFmtId="0" fontId="18" fillId="0" borderId="0" xfId="0" applyFont="1" applyProtection="1">
      <protection locked="0"/>
    </xf>
    <xf numFmtId="0" fontId="18" fillId="0" borderId="0" xfId="0" quotePrefix="1" applyFont="1" applyProtection="1">
      <protection locked="0"/>
    </xf>
    <xf numFmtId="0" fontId="56" fillId="0" borderId="0" xfId="0" applyFont="1"/>
    <xf numFmtId="0" fontId="33" fillId="0" borderId="0" xfId="0" applyFont="1" applyProtection="1">
      <protection locked="0"/>
    </xf>
    <xf numFmtId="43" fontId="0" fillId="4" borderId="0" xfId="0" applyNumberFormat="1" applyFill="1" applyProtection="1"/>
    <xf numFmtId="43" fontId="0" fillId="4" borderId="0" xfId="0" applyNumberFormat="1" applyFill="1" applyBorder="1" applyProtection="1"/>
    <xf numFmtId="44" fontId="0" fillId="0" borderId="17" xfId="0" applyNumberFormat="1" applyBorder="1" applyProtection="1"/>
    <xf numFmtId="44" fontId="41" fillId="0" borderId="0" xfId="6" applyFont="1" applyAlignment="1" applyProtection="1">
      <alignment horizontal="left" vertical="top"/>
    </xf>
    <xf numFmtId="43" fontId="41" fillId="0" borderId="0" xfId="7" applyFont="1" applyAlignment="1" applyProtection="1">
      <alignment horizontal="left" vertical="top"/>
    </xf>
    <xf numFmtId="43" fontId="41" fillId="0" borderId="0" xfId="7" applyFont="1" applyBorder="1" applyAlignment="1" applyProtection="1">
      <alignment horizontal="left" vertical="top"/>
    </xf>
    <xf numFmtId="43" fontId="0" fillId="4" borderId="7" xfId="0" applyNumberFormat="1" applyFill="1" applyBorder="1" applyProtection="1"/>
    <xf numFmtId="43" fontId="41" fillId="0" borderId="7" xfId="7" applyFont="1" applyBorder="1" applyAlignment="1" applyProtection="1">
      <alignment horizontal="left" vertical="top"/>
    </xf>
    <xf numFmtId="164" fontId="49" fillId="0" borderId="15" xfId="0" applyNumberFormat="1" applyFont="1" applyBorder="1" applyProtection="1"/>
    <xf numFmtId="0" fontId="49" fillId="0" borderId="15" xfId="0" applyFont="1" applyBorder="1" applyProtection="1"/>
    <xf numFmtId="164" fontId="48" fillId="0" borderId="15" xfId="0" applyNumberFormat="1" applyFont="1" applyBorder="1" applyProtection="1"/>
    <xf numFmtId="9" fontId="6" fillId="0" borderId="7" xfId="3" applyFont="1" applyBorder="1" applyProtection="1"/>
    <xf numFmtId="164" fontId="6" fillId="4" borderId="14" xfId="2" applyNumberFormat="1" applyFont="1" applyFill="1" applyBorder="1" applyProtection="1"/>
    <xf numFmtId="0" fontId="47" fillId="0" borderId="0" xfId="0" applyFont="1" applyBorder="1" applyProtection="1"/>
    <xf numFmtId="44" fontId="0" fillId="0" borderId="0" xfId="0" applyNumberFormat="1" applyProtection="1">
      <protection locked="0"/>
    </xf>
    <xf numFmtId="0" fontId="0" fillId="0" borderId="0" xfId="0" applyProtection="1"/>
    <xf numFmtId="0" fontId="0" fillId="9" borderId="0" xfId="0" applyFill="1" applyProtection="1"/>
    <xf numFmtId="43" fontId="40" fillId="0" borderId="7" xfId="7" applyFont="1" applyBorder="1" applyAlignment="1" applyProtection="1">
      <alignment horizontal="left"/>
    </xf>
    <xf numFmtId="43" fontId="40" fillId="0" borderId="7" xfId="7" applyFont="1" applyBorder="1" applyAlignment="1" applyProtection="1">
      <alignment horizontal="center" wrapText="1"/>
    </xf>
    <xf numFmtId="0" fontId="33" fillId="0" borderId="0" xfId="0" applyFont="1" applyAlignment="1" applyProtection="1">
      <alignment horizontal="center" wrapText="1"/>
    </xf>
    <xf numFmtId="43" fontId="32" fillId="10" borderId="0" xfId="7" applyFont="1" applyFill="1" applyAlignment="1" applyProtection="1">
      <alignment vertical="top" wrapText="1"/>
    </xf>
    <xf numFmtId="44" fontId="0" fillId="10" borderId="0" xfId="0" applyNumberFormat="1" applyFill="1" applyProtection="1"/>
    <xf numFmtId="44" fontId="0" fillId="4" borderId="0" xfId="0" applyNumberFormat="1" applyFill="1" applyProtection="1"/>
    <xf numFmtId="0" fontId="0" fillId="11" borderId="0" xfId="0" applyFill="1" applyProtection="1"/>
    <xf numFmtId="44" fontId="0" fillId="11" borderId="0" xfId="0" applyNumberFormat="1" applyFill="1" applyProtection="1"/>
    <xf numFmtId="0" fontId="0" fillId="10" borderId="0" xfId="0" applyFill="1" applyProtection="1"/>
    <xf numFmtId="43" fontId="0" fillId="10" borderId="0" xfId="0" applyNumberFormat="1" applyFill="1" applyProtection="1"/>
    <xf numFmtId="43" fontId="0" fillId="11" borderId="0" xfId="0" applyNumberFormat="1" applyFill="1" applyProtection="1"/>
    <xf numFmtId="0" fontId="33" fillId="0" borderId="0" xfId="0" applyFont="1" applyProtection="1"/>
    <xf numFmtId="0" fontId="42" fillId="0" borderId="0" xfId="5" applyFont="1" applyAlignment="1" applyProtection="1">
      <alignment horizontal="left" vertical="top"/>
    </xf>
    <xf numFmtId="164" fontId="6" fillId="10" borderId="0" xfId="2" applyNumberFormat="1" applyFont="1" applyFill="1"/>
    <xf numFmtId="0" fontId="6" fillId="10" borderId="0" xfId="0" applyFont="1" applyFill="1"/>
    <xf numFmtId="0" fontId="0" fillId="10" borderId="0" xfId="0" applyFill="1"/>
    <xf numFmtId="0" fontId="0" fillId="4" borderId="0" xfId="0" applyFill="1" applyBorder="1" applyProtection="1">
      <protection locked="0"/>
    </xf>
    <xf numFmtId="164" fontId="7" fillId="4" borderId="9" xfId="0" applyNumberFormat="1" applyFont="1" applyFill="1" applyBorder="1" applyAlignment="1" applyProtection="1">
      <alignment horizontal="right"/>
      <protection locked="0"/>
    </xf>
    <xf numFmtId="0" fontId="6" fillId="0" borderId="4" xfId="0" applyFont="1" applyBorder="1" applyAlignment="1" applyProtection="1">
      <alignment horizontal="left" indent="6"/>
      <protection locked="0"/>
    </xf>
    <xf numFmtId="0" fontId="6" fillId="0" borderId="0" xfId="0" applyFont="1" applyBorder="1" applyAlignment="1" applyProtection="1">
      <alignment horizontal="left" indent="6"/>
      <protection locked="0"/>
    </xf>
    <xf numFmtId="0" fontId="7" fillId="0" borderId="4" xfId="0" applyFont="1" applyBorder="1" applyAlignment="1" applyProtection="1">
      <alignment horizontal="left" indent="7"/>
      <protection locked="0"/>
    </xf>
    <xf numFmtId="0" fontId="7" fillId="0" borderId="0" xfId="0" applyFont="1" applyBorder="1" applyAlignment="1" applyProtection="1">
      <alignment horizontal="left" indent="7"/>
      <protection locked="0"/>
    </xf>
    <xf numFmtId="0" fontId="7" fillId="0" borderId="6" xfId="0" applyFont="1" applyBorder="1" applyAlignment="1" applyProtection="1">
      <alignment horizontal="left" indent="7"/>
      <protection locked="0"/>
    </xf>
    <xf numFmtId="0" fontId="7" fillId="0" borderId="7" xfId="0" applyFont="1" applyBorder="1" applyAlignment="1" applyProtection="1">
      <alignment horizontal="left" indent="7"/>
      <protection locked="0"/>
    </xf>
    <xf numFmtId="0" fontId="7" fillId="0" borderId="1" xfId="0" applyFont="1" applyBorder="1" applyAlignment="1" applyProtection="1">
      <alignment horizontal="left" indent="7"/>
      <protection locked="0"/>
    </xf>
    <xf numFmtId="0" fontId="7" fillId="0" borderId="2" xfId="0" applyFont="1" applyBorder="1" applyAlignment="1" applyProtection="1">
      <alignment horizontal="left" indent="7"/>
      <protection locked="0"/>
    </xf>
    <xf numFmtId="0" fontId="18" fillId="4" borderId="0" xfId="0" applyFont="1" applyFill="1" applyAlignment="1" applyProtection="1">
      <alignment horizontal="center"/>
      <protection locked="0"/>
    </xf>
    <xf numFmtId="0" fontId="33" fillId="0" borderId="21" xfId="0" applyFont="1" applyBorder="1" applyProtection="1">
      <protection locked="0"/>
    </xf>
    <xf numFmtId="0" fontId="33" fillId="0" borderId="7" xfId="0" applyFont="1" applyBorder="1" applyProtection="1">
      <protection locked="0"/>
    </xf>
    <xf numFmtId="0" fontId="33" fillId="0" borderId="32" xfId="0" applyFont="1" applyBorder="1" applyProtection="1">
      <protection locked="0"/>
    </xf>
    <xf numFmtId="0" fontId="33" fillId="0" borderId="18" xfId="0" applyFont="1" applyBorder="1" applyAlignment="1" applyProtection="1">
      <alignment horizontal="center"/>
      <protection locked="0"/>
    </xf>
    <xf numFmtId="0" fontId="33" fillId="0" borderId="19" xfId="0" applyFont="1" applyBorder="1" applyAlignment="1" applyProtection="1">
      <alignment horizontal="center"/>
      <protection locked="0"/>
    </xf>
    <xf numFmtId="0" fontId="33" fillId="0" borderId="29" xfId="0" applyFont="1" applyBorder="1" applyAlignment="1" applyProtection="1">
      <alignment horizontal="center"/>
      <protection locked="0"/>
    </xf>
    <xf numFmtId="0" fontId="33" fillId="0" borderId="30" xfId="0" applyFont="1" applyBorder="1" applyAlignment="1" applyProtection="1">
      <alignment horizontal="center" wrapText="1"/>
      <protection locked="0"/>
    </xf>
    <xf numFmtId="0" fontId="33" fillId="0" borderId="30" xfId="0" applyFont="1" applyBorder="1" applyAlignment="1" applyProtection="1">
      <alignment horizontal="center"/>
      <protection locked="0"/>
    </xf>
    <xf numFmtId="0" fontId="52" fillId="0" borderId="0" xfId="0" applyFont="1" applyProtection="1">
      <protection locked="0"/>
    </xf>
    <xf numFmtId="0" fontId="52" fillId="0" borderId="0" xfId="0" applyFont="1" applyAlignment="1" applyProtection="1">
      <alignment horizontal="right"/>
      <protection locked="0"/>
    </xf>
    <xf numFmtId="44" fontId="0" fillId="0" borderId="21" xfId="0" applyNumberFormat="1" applyBorder="1" applyProtection="1"/>
    <xf numFmtId="44" fontId="0" fillId="0" borderId="13" xfId="0" applyNumberFormat="1" applyBorder="1" applyProtection="1"/>
    <xf numFmtId="44" fontId="0" fillId="0" borderId="0" xfId="0" applyNumberFormat="1" applyProtection="1"/>
    <xf numFmtId="10" fontId="0" fillId="0" borderId="0" xfId="0" applyNumberFormat="1" applyProtection="1"/>
    <xf numFmtId="44" fontId="0" fillId="4" borderId="18" xfId="0" applyNumberFormat="1" applyFill="1" applyBorder="1" applyProtection="1"/>
    <xf numFmtId="0" fontId="44" fillId="0" borderId="0" xfId="0" applyFont="1"/>
    <xf numFmtId="0" fontId="18" fillId="6" borderId="0" xfId="0" applyFont="1" applyFill="1" applyAlignment="1">
      <alignment horizontal="center" vertical="center" wrapText="1"/>
    </xf>
    <xf numFmtId="0" fontId="6" fillId="6" borderId="0" xfId="0" applyFont="1" applyFill="1"/>
    <xf numFmtId="0" fontId="0" fillId="6" borderId="0" xfId="0" applyFill="1"/>
    <xf numFmtId="0" fontId="18" fillId="6" borderId="0" xfId="0" applyFont="1" applyFill="1" applyAlignment="1" applyProtection="1">
      <alignment horizontal="center"/>
    </xf>
    <xf numFmtId="0" fontId="0" fillId="6" borderId="0" xfId="0" applyFill="1" applyProtection="1"/>
    <xf numFmtId="0" fontId="54" fillId="6" borderId="0" xfId="0" applyFont="1" applyFill="1" applyBorder="1" applyAlignment="1" applyProtection="1">
      <alignment horizontal="center"/>
      <protection locked="0"/>
    </xf>
    <xf numFmtId="0" fontId="18" fillId="6" borderId="0" xfId="0" applyFont="1" applyFill="1" applyProtection="1">
      <protection locked="0"/>
    </xf>
    <xf numFmtId="0" fontId="18" fillId="6" borderId="0" xfId="0" quotePrefix="1" applyFont="1" applyFill="1" applyProtection="1">
      <protection locked="0"/>
    </xf>
    <xf numFmtId="0" fontId="18" fillId="6" borderId="0" xfId="0" applyFont="1" applyFill="1" applyAlignment="1" applyProtection="1">
      <alignment horizontal="center"/>
      <protection locked="0"/>
    </xf>
    <xf numFmtId="0" fontId="0" fillId="6" borderId="0" xfId="0" applyFill="1" applyProtection="1">
      <protection locked="0"/>
    </xf>
    <xf numFmtId="0" fontId="53" fillId="0" borderId="0" xfId="0" applyFont="1" applyAlignment="1" applyProtection="1">
      <alignment wrapText="1"/>
      <protection locked="0"/>
    </xf>
    <xf numFmtId="164" fontId="7" fillId="4" borderId="0" xfId="0" applyNumberFormat="1" applyFont="1" applyFill="1" applyBorder="1" applyAlignment="1" applyProtection="1">
      <alignment horizontal="right"/>
      <protection locked="0"/>
    </xf>
    <xf numFmtId="14" fontId="6" fillId="6" borderId="0" xfId="2" applyNumberFormat="1" applyFont="1" applyFill="1" applyBorder="1" applyAlignment="1" applyProtection="1">
      <alignment horizontal="center"/>
    </xf>
    <xf numFmtId="0" fontId="7" fillId="6" borderId="10" xfId="0" applyFont="1" applyFill="1" applyBorder="1" applyAlignment="1" applyProtection="1">
      <alignment horizontal="left"/>
      <protection locked="0"/>
    </xf>
    <xf numFmtId="0" fontId="7" fillId="6" borderId="9" xfId="0" applyFont="1" applyFill="1" applyBorder="1" applyAlignment="1" applyProtection="1">
      <alignment horizontal="left"/>
      <protection locked="0"/>
    </xf>
    <xf numFmtId="0" fontId="7" fillId="6" borderId="9" xfId="0" applyFont="1" applyFill="1" applyBorder="1" applyAlignment="1" applyProtection="1">
      <alignment horizontal="center"/>
      <protection locked="0"/>
    </xf>
    <xf numFmtId="14" fontId="6" fillId="6" borderId="9" xfId="2" applyNumberFormat="1" applyFont="1" applyFill="1" applyBorder="1" applyAlignment="1" applyProtection="1">
      <alignment horizontal="center"/>
    </xf>
    <xf numFmtId="0" fontId="59" fillId="0" borderId="0" xfId="0" applyFont="1" applyProtection="1">
      <protection locked="0"/>
    </xf>
    <xf numFmtId="164" fontId="44" fillId="0" borderId="15" xfId="0" applyNumberFormat="1" applyFont="1" applyBorder="1" applyProtection="1"/>
    <xf numFmtId="44" fontId="49" fillId="0" borderId="15" xfId="0" applyNumberFormat="1" applyFont="1" applyBorder="1" applyProtection="1"/>
    <xf numFmtId="0" fontId="10" fillId="6" borderId="2" xfId="0" applyFont="1" applyFill="1" applyBorder="1" applyAlignment="1" applyProtection="1">
      <alignment horizontal="center"/>
      <protection locked="0"/>
    </xf>
    <xf numFmtId="0" fontId="6" fillId="0" borderId="3" xfId="0" applyFont="1" applyBorder="1" applyProtection="1">
      <protection locked="0"/>
    </xf>
    <xf numFmtId="164" fontId="7" fillId="6" borderId="7" xfId="0" applyNumberFormat="1" applyFont="1" applyFill="1" applyBorder="1" applyAlignment="1" applyProtection="1">
      <alignment horizontal="center"/>
      <protection locked="0"/>
    </xf>
    <xf numFmtId="0" fontId="6" fillId="0" borderId="15" xfId="0" applyFont="1" applyBorder="1" applyProtection="1">
      <protection locked="0"/>
    </xf>
    <xf numFmtId="0" fontId="6" fillId="0" borderId="9" xfId="0" applyFont="1" applyBorder="1" applyProtection="1">
      <protection locked="0"/>
    </xf>
    <xf numFmtId="164" fontId="44" fillId="0" borderId="0" xfId="0" applyNumberFormat="1" applyFont="1" applyBorder="1" applyProtection="1"/>
    <xf numFmtId="44" fontId="7" fillId="6" borderId="0" xfId="0" applyNumberFormat="1" applyFont="1" applyFill="1" applyBorder="1" applyAlignment="1" applyProtection="1">
      <alignment horizontal="left" wrapText="1"/>
      <protection locked="0"/>
    </xf>
    <xf numFmtId="0" fontId="6" fillId="0" borderId="0" xfId="0" applyFont="1" applyBorder="1" applyProtection="1"/>
    <xf numFmtId="0" fontId="10" fillId="0" borderId="0" xfId="0" applyFont="1" applyBorder="1" applyAlignment="1" applyProtection="1">
      <alignment horizontal="center"/>
    </xf>
    <xf numFmtId="44" fontId="49" fillId="0" borderId="0" xfId="2" applyFont="1" applyBorder="1" applyProtection="1"/>
    <xf numFmtId="0" fontId="6" fillId="0" borderId="0" xfId="0" applyFont="1" applyBorder="1" applyAlignment="1" applyProtection="1">
      <alignment horizontal="right"/>
    </xf>
    <xf numFmtId="164" fontId="6" fillId="0" borderId="0" xfId="0" applyNumberFormat="1" applyFont="1" applyBorder="1" applyProtection="1"/>
    <xf numFmtId="0" fontId="0" fillId="0" borderId="0" xfId="0" applyBorder="1" applyProtection="1"/>
    <xf numFmtId="164" fontId="7" fillId="0" borderId="0" xfId="0" applyNumberFormat="1" applyFont="1" applyBorder="1" applyProtection="1"/>
    <xf numFmtId="164" fontId="48" fillId="0" borderId="0" xfId="0" applyNumberFormat="1" applyFont="1" applyBorder="1" applyProtection="1"/>
    <xf numFmtId="10" fontId="49" fillId="0" borderId="0" xfId="3" applyNumberFormat="1" applyFont="1" applyBorder="1" applyProtection="1"/>
    <xf numFmtId="0" fontId="6" fillId="0" borderId="5" xfId="0" applyFont="1" applyBorder="1" applyProtection="1">
      <protection locked="0"/>
    </xf>
    <xf numFmtId="0" fontId="10" fillId="0" borderId="5"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6" fillId="0" borderId="8" xfId="0" applyFont="1" applyBorder="1" applyProtection="1">
      <protection locked="0"/>
    </xf>
    <xf numFmtId="0" fontId="10" fillId="6" borderId="5" xfId="0" applyFont="1" applyFill="1" applyBorder="1" applyAlignment="1" applyProtection="1">
      <alignment horizontal="center"/>
      <protection locked="0"/>
    </xf>
    <xf numFmtId="0" fontId="0" fillId="0" borderId="5" xfId="0" applyBorder="1" applyProtection="1">
      <protection locked="0"/>
    </xf>
    <xf numFmtId="0" fontId="0" fillId="0" borderId="8" xfId="0" applyBorder="1" applyProtection="1">
      <protection locked="0"/>
    </xf>
    <xf numFmtId="1" fontId="6" fillId="0" borderId="3" xfId="0" applyNumberFormat="1" applyFont="1" applyBorder="1" applyProtection="1">
      <protection locked="0"/>
    </xf>
    <xf numFmtId="1" fontId="7" fillId="0" borderId="5" xfId="0" applyNumberFormat="1" applyFont="1" applyBorder="1" applyProtection="1">
      <protection locked="0"/>
    </xf>
    <xf numFmtId="44" fontId="49" fillId="0" borderId="0" xfId="0" applyNumberFormat="1" applyFont="1" applyBorder="1" applyProtection="1"/>
    <xf numFmtId="0" fontId="7" fillId="0" borderId="4" xfId="0" applyFont="1" applyBorder="1" applyAlignment="1" applyProtection="1">
      <alignment horizontal="left" indent="1"/>
      <protection locked="0"/>
    </xf>
    <xf numFmtId="0" fontId="6" fillId="0" borderId="0" xfId="0" applyFont="1" applyBorder="1" applyAlignment="1" applyProtection="1">
      <alignment horizontal="left" indent="2"/>
      <protection locked="0"/>
    </xf>
    <xf numFmtId="0" fontId="59" fillId="0" borderId="6" xfId="0" applyFont="1" applyBorder="1" applyProtection="1">
      <protection locked="0"/>
    </xf>
    <xf numFmtId="0" fontId="59" fillId="0" borderId="7" xfId="0" applyFont="1" applyBorder="1" applyProtection="1">
      <protection locked="0"/>
    </xf>
    <xf numFmtId="0" fontId="7" fillId="5" borderId="9" xfId="0" applyFont="1" applyFill="1" applyBorder="1" applyAlignment="1" applyProtection="1">
      <alignment horizontal="left" wrapText="1"/>
      <protection locked="0"/>
    </xf>
    <xf numFmtId="44" fontId="7" fillId="5" borderId="9" xfId="0" applyNumberFormat="1" applyFont="1" applyFill="1" applyBorder="1" applyAlignment="1" applyProtection="1">
      <alignment horizontal="left" wrapText="1"/>
      <protection locked="0"/>
    </xf>
    <xf numFmtId="167" fontId="6" fillId="0" borderId="28" xfId="0" applyNumberFormat="1" applyFont="1" applyBorder="1" applyAlignment="1" applyProtection="1">
      <alignment horizontal="center"/>
    </xf>
    <xf numFmtId="167" fontId="6" fillId="0" borderId="16" xfId="0" applyNumberFormat="1" applyFont="1" applyBorder="1" applyAlignment="1" applyProtection="1">
      <alignment horizontal="center"/>
    </xf>
    <xf numFmtId="0" fontId="6" fillId="0" borderId="21" xfId="0" applyFont="1" applyBorder="1" applyProtection="1">
      <protection locked="0"/>
    </xf>
    <xf numFmtId="44" fontId="6" fillId="0" borderId="7" xfId="0" applyNumberFormat="1" applyFont="1" applyBorder="1" applyProtection="1">
      <protection locked="0"/>
    </xf>
    <xf numFmtId="0" fontId="6" fillId="5" borderId="9" xfId="0" applyFont="1" applyFill="1" applyBorder="1" applyProtection="1">
      <protection locked="0"/>
    </xf>
    <xf numFmtId="44" fontId="49" fillId="5" borderId="16" xfId="0" applyNumberFormat="1" applyFont="1" applyFill="1" applyBorder="1" applyProtection="1"/>
    <xf numFmtId="164" fontId="61" fillId="5" borderId="16" xfId="0" applyNumberFormat="1" applyFont="1" applyFill="1" applyBorder="1" applyProtection="1">
      <protection locked="0"/>
    </xf>
    <xf numFmtId="0" fontId="50" fillId="0" borderId="14" xfId="0" applyFont="1" applyBorder="1" applyAlignment="1" applyProtection="1">
      <alignment horizontal="center" wrapText="1"/>
      <protection locked="0"/>
    </xf>
    <xf numFmtId="0" fontId="50" fillId="0" borderId="14" xfId="0" applyFont="1" applyBorder="1" applyAlignment="1" applyProtection="1">
      <alignment horizontal="center"/>
      <protection locked="0"/>
    </xf>
    <xf numFmtId="0" fontId="44" fillId="0" borderId="4" xfId="0" applyFont="1" applyBorder="1" applyAlignment="1" applyProtection="1">
      <alignment horizontal="left" indent="5"/>
      <protection locked="0"/>
    </xf>
    <xf numFmtId="0" fontId="44" fillId="0" borderId="6" xfId="0" applyFont="1" applyBorder="1" applyAlignment="1" applyProtection="1">
      <alignment horizontal="left" indent="5"/>
      <protection locked="0"/>
    </xf>
    <xf numFmtId="0" fontId="7" fillId="0" borderId="4" xfId="0" applyFont="1" applyBorder="1" applyAlignment="1" applyProtection="1">
      <alignment horizontal="left" indent="3"/>
      <protection locked="0"/>
    </xf>
    <xf numFmtId="0" fontId="10" fillId="0" borderId="0" xfId="0" applyFont="1" applyProtection="1">
      <protection locked="0"/>
    </xf>
    <xf numFmtId="0" fontId="0" fillId="0" borderId="0" xfId="0" applyAlignment="1" applyProtection="1">
      <protection locked="0"/>
    </xf>
    <xf numFmtId="0" fontId="7" fillId="0" borderId="7"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66" fillId="0" borderId="0" xfId="0" applyFont="1" applyAlignment="1" applyProtection="1">
      <alignment horizontal="left"/>
      <protection locked="0"/>
    </xf>
    <xf numFmtId="0" fontId="50" fillId="6" borderId="23" xfId="0" applyFont="1" applyFill="1" applyBorder="1" applyAlignment="1" applyProtection="1">
      <alignment horizontal="left"/>
      <protection locked="0"/>
    </xf>
    <xf numFmtId="0" fontId="50" fillId="6" borderId="10" xfId="0" applyFont="1" applyFill="1" applyBorder="1" applyAlignment="1" applyProtection="1">
      <alignment horizontal="left"/>
      <protection locked="0"/>
    </xf>
    <xf numFmtId="0" fontId="48" fillId="0" borderId="0" xfId="0" applyFont="1" applyProtection="1">
      <protection locked="0"/>
    </xf>
    <xf numFmtId="0" fontId="7" fillId="6" borderId="2" xfId="0" applyFont="1" applyFill="1" applyBorder="1" applyAlignment="1" applyProtection="1">
      <alignment horizontal="left" wrapText="1"/>
      <protection locked="0"/>
    </xf>
    <xf numFmtId="164" fontId="44" fillId="0" borderId="15" xfId="0" applyNumberFormat="1" applyFont="1" applyBorder="1" applyProtection="1">
      <protection locked="0"/>
    </xf>
    <xf numFmtId="44" fontId="6" fillId="0" borderId="15" xfId="0" applyNumberFormat="1" applyFont="1" applyBorder="1" applyProtection="1">
      <protection locked="0"/>
    </xf>
    <xf numFmtId="0" fontId="6" fillId="0" borderId="4" xfId="0" applyFont="1" applyBorder="1" applyAlignment="1" applyProtection="1">
      <alignment horizontal="left" indent="8"/>
      <protection locked="0"/>
    </xf>
    <xf numFmtId="43" fontId="6" fillId="4" borderId="0" xfId="2" applyNumberFormat="1" applyFont="1" applyFill="1" applyBorder="1" applyProtection="1">
      <protection locked="0"/>
    </xf>
    <xf numFmtId="0" fontId="6" fillId="0" borderId="0" xfId="0" applyFont="1" applyAlignment="1" applyProtection="1">
      <alignment horizontal="left" wrapText="1"/>
      <protection locked="0"/>
    </xf>
    <xf numFmtId="43" fontId="0" fillId="0" borderId="0" xfId="1" applyFont="1" applyBorder="1" applyProtection="1"/>
    <xf numFmtId="168" fontId="63" fillId="0" borderId="0" xfId="0" applyNumberFormat="1" applyFont="1" applyAlignment="1">
      <alignment horizontal="center"/>
    </xf>
    <xf numFmtId="168" fontId="63" fillId="0" borderId="0" xfId="0" applyNumberFormat="1" applyFont="1" applyAlignment="1">
      <alignment horizontal="left"/>
    </xf>
    <xf numFmtId="0" fontId="68" fillId="0" borderId="5"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wrapText="1"/>
    </xf>
    <xf numFmtId="0" fontId="0" fillId="0" borderId="1" xfId="0" applyBorder="1"/>
    <xf numFmtId="0" fontId="0" fillId="0" borderId="2" xfId="0" applyBorder="1"/>
    <xf numFmtId="0" fontId="0" fillId="0" borderId="3" xfId="0" applyBorder="1"/>
    <xf numFmtId="0" fontId="0" fillId="0" borderId="28" xfId="0" applyBorder="1"/>
    <xf numFmtId="0" fontId="0" fillId="0" borderId="4" xfId="0" applyBorder="1"/>
    <xf numFmtId="0" fontId="0" fillId="0" borderId="5" xfId="0" applyBorder="1"/>
    <xf numFmtId="0" fontId="0" fillId="12" borderId="0" xfId="0" applyFill="1"/>
    <xf numFmtId="0" fontId="0" fillId="12" borderId="5" xfId="0" applyFill="1" applyBorder="1"/>
    <xf numFmtId="167" fontId="0" fillId="12" borderId="15" xfId="0" applyNumberFormat="1" applyFill="1" applyBorder="1"/>
    <xf numFmtId="0" fontId="0" fillId="0" borderId="6" xfId="0" applyBorder="1"/>
    <xf numFmtId="0" fontId="0" fillId="0" borderId="7" xfId="0" applyBorder="1"/>
    <xf numFmtId="0" fontId="0" fillId="0" borderId="8" xfId="0" applyBorder="1"/>
    <xf numFmtId="167" fontId="0" fillId="0" borderId="16" xfId="0" applyNumberFormat="1" applyBorder="1"/>
    <xf numFmtId="0" fontId="0" fillId="0" borderId="14" xfId="0" applyBorder="1"/>
    <xf numFmtId="2" fontId="70" fillId="0" borderId="0" xfId="0" applyNumberFormat="1" applyFont="1" applyAlignment="1">
      <alignment horizontal="left"/>
    </xf>
    <xf numFmtId="43" fontId="0" fillId="0" borderId="0" xfId="1" applyFont="1"/>
    <xf numFmtId="43" fontId="0" fillId="0" borderId="0" xfId="0" applyNumberFormat="1"/>
    <xf numFmtId="2" fontId="63" fillId="0" borderId="0" xfId="0" applyNumberFormat="1" applyFont="1" applyAlignment="1">
      <alignment horizontal="left"/>
    </xf>
    <xf numFmtId="0" fontId="54" fillId="4" borderId="0" xfId="0" applyFont="1" applyFill="1" applyBorder="1" applyAlignment="1" applyProtection="1">
      <alignment horizontal="center"/>
      <protection locked="0"/>
    </xf>
    <xf numFmtId="0" fontId="6" fillId="4" borderId="0" xfId="0" applyFont="1" applyFill="1" applyBorder="1" applyProtection="1"/>
    <xf numFmtId="0" fontId="0" fillId="12" borderId="15" xfId="0" applyFill="1" applyBorder="1"/>
    <xf numFmtId="0" fontId="68" fillId="0" borderId="0" xfId="0" applyFont="1" applyBorder="1" applyAlignment="1">
      <alignment horizontal="center"/>
    </xf>
    <xf numFmtId="0" fontId="63"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59" fillId="0" borderId="4" xfId="0" quotePrefix="1" applyFont="1" applyBorder="1" applyAlignment="1">
      <alignment horizontal="left"/>
    </xf>
    <xf numFmtId="0" fontId="68" fillId="0" borderId="4" xfId="0" applyFont="1" applyBorder="1" applyAlignment="1">
      <alignment horizontal="center"/>
    </xf>
    <xf numFmtId="0" fontId="0" fillId="0" borderId="7" xfId="0" applyBorder="1" applyAlignment="1">
      <alignment horizontal="center" wrapText="1"/>
    </xf>
    <xf numFmtId="0" fontId="44" fillId="4" borderId="0" xfId="0" applyFont="1" applyFill="1" applyBorder="1" applyAlignment="1" applyProtection="1">
      <alignment horizontal="left"/>
      <protection locked="0"/>
    </xf>
    <xf numFmtId="0" fontId="73" fillId="0" borderId="0" xfId="0" applyFont="1"/>
    <xf numFmtId="0" fontId="31" fillId="0" borderId="0" xfId="5"/>
    <xf numFmtId="0" fontId="63" fillId="0" borderId="7" xfId="0" applyFont="1" applyBorder="1" applyAlignment="1">
      <alignment wrapText="1"/>
    </xf>
    <xf numFmtId="0" fontId="46" fillId="0" borderId="0" xfId="0" applyFont="1"/>
    <xf numFmtId="0" fontId="60" fillId="0" borderId="35" xfId="0" applyFont="1" applyBorder="1"/>
    <xf numFmtId="0" fontId="75" fillId="0" borderId="36" xfId="0" applyFont="1" applyBorder="1"/>
    <xf numFmtId="0" fontId="76" fillId="0" borderId="36" xfId="0" applyFont="1" applyBorder="1"/>
    <xf numFmtId="0" fontId="0" fillId="0" borderId="36" xfId="0" applyBorder="1"/>
    <xf numFmtId="0" fontId="0" fillId="0" borderId="37" xfId="0" applyBorder="1"/>
    <xf numFmtId="0" fontId="0" fillId="0" borderId="38" xfId="0" applyBorder="1"/>
    <xf numFmtId="0" fontId="0" fillId="0" borderId="39" xfId="0" applyBorder="1"/>
    <xf numFmtId="166" fontId="46" fillId="0" borderId="0" xfId="1" applyNumberFormat="1" applyFont="1" applyAlignment="1">
      <alignment horizontal="center" vertical="center" wrapText="1"/>
    </xf>
    <xf numFmtId="166" fontId="63" fillId="14" borderId="0" xfId="1" applyNumberFormat="1" applyFont="1" applyFill="1" applyAlignment="1">
      <alignment horizontal="center" vertical="center" wrapText="1"/>
    </xf>
    <xf numFmtId="166" fontId="0" fillId="0" borderId="0" xfId="1" applyNumberFormat="1" applyFont="1" applyAlignment="1">
      <alignment horizontal="center" vertical="center"/>
    </xf>
    <xf numFmtId="0" fontId="0" fillId="0" borderId="40" xfId="0" applyBorder="1"/>
    <xf numFmtId="0" fontId="0" fillId="0" borderId="41" xfId="0" applyBorder="1"/>
    <xf numFmtId="0" fontId="0" fillId="0" borderId="42" xfId="0" applyBorder="1"/>
    <xf numFmtId="0" fontId="44" fillId="11" borderId="0" xfId="0" applyFont="1" applyFill="1" applyBorder="1" applyAlignment="1" applyProtection="1">
      <alignment horizontal="left"/>
      <protection locked="0"/>
    </xf>
    <xf numFmtId="0" fontId="0" fillId="11" borderId="0" xfId="0" applyFill="1"/>
    <xf numFmtId="0" fontId="0" fillId="4" borderId="0" xfId="0" applyFill="1" applyProtection="1">
      <protection locked="0"/>
    </xf>
    <xf numFmtId="43" fontId="0" fillId="4" borderId="0" xfId="0" applyNumberFormat="1" applyFill="1" applyProtection="1">
      <protection locked="0"/>
    </xf>
    <xf numFmtId="14" fontId="0" fillId="4" borderId="0" xfId="0" applyNumberFormat="1" applyFill="1" applyProtection="1">
      <protection locked="0"/>
    </xf>
    <xf numFmtId="0" fontId="33" fillId="0" borderId="0" xfId="0" applyFont="1" applyBorder="1" applyProtection="1">
      <protection locked="0"/>
    </xf>
    <xf numFmtId="0" fontId="33" fillId="0" borderId="24" xfId="0" applyFont="1" applyBorder="1" applyAlignment="1" applyProtection="1">
      <alignment horizontal="center"/>
      <protection locked="0"/>
    </xf>
    <xf numFmtId="0" fontId="33" fillId="0" borderId="0" xfId="0" applyFont="1" applyBorder="1" applyAlignment="1" applyProtection="1">
      <alignment horizontal="center"/>
      <protection locked="0"/>
    </xf>
    <xf numFmtId="0" fontId="33" fillId="0" borderId="0" xfId="0" applyFont="1" applyBorder="1" applyAlignment="1" applyProtection="1">
      <alignment horizontal="center" wrapText="1"/>
      <protection locked="0"/>
    </xf>
    <xf numFmtId="0" fontId="33" fillId="0" borderId="25" xfId="0" applyFont="1" applyBorder="1" applyAlignment="1" applyProtection="1">
      <alignment horizontal="center" wrapText="1"/>
      <protection locked="0"/>
    </xf>
    <xf numFmtId="0" fontId="33" fillId="0" borderId="25" xfId="0" applyFont="1" applyBorder="1" applyAlignment="1" applyProtection="1">
      <alignment horizontal="center"/>
      <protection locked="0"/>
    </xf>
    <xf numFmtId="0" fontId="33" fillId="0" borderId="7" xfId="0" applyFont="1" applyBorder="1" applyAlignment="1" applyProtection="1">
      <alignment horizontal="center" wrapText="1"/>
      <protection locked="0"/>
    </xf>
    <xf numFmtId="0" fontId="33" fillId="0" borderId="21" xfId="0" applyFont="1" applyBorder="1" applyAlignment="1" applyProtection="1">
      <alignment horizontal="left"/>
      <protection locked="0"/>
    </xf>
    <xf numFmtId="0" fontId="33" fillId="0" borderId="31" xfId="0" applyFont="1" applyBorder="1" applyAlignment="1" applyProtection="1">
      <alignment horizontal="center" wrapText="1"/>
      <protection locked="0"/>
    </xf>
    <xf numFmtId="0" fontId="63" fillId="0" borderId="35" xfId="0" applyFont="1" applyBorder="1"/>
    <xf numFmtId="43" fontId="0" fillId="14" borderId="7" xfId="1" applyFont="1" applyFill="1" applyBorder="1"/>
    <xf numFmtId="43" fontId="0" fillId="0" borderId="41" xfId="1" applyFont="1" applyBorder="1"/>
    <xf numFmtId="0" fontId="46" fillId="0" borderId="41" xfId="0" applyFont="1" applyBorder="1"/>
    <xf numFmtId="0" fontId="0" fillId="0" borderId="0" xfId="0" applyAlignment="1">
      <alignment horizontal="center" vertical="top" wrapText="1"/>
    </xf>
    <xf numFmtId="43" fontId="0" fillId="0" borderId="36" xfId="1" applyFont="1" applyBorder="1"/>
    <xf numFmtId="0" fontId="47" fillId="0" borderId="36" xfId="0" applyFont="1" applyBorder="1"/>
    <xf numFmtId="0" fontId="45" fillId="0" borderId="38" xfId="0" applyFont="1" applyBorder="1"/>
    <xf numFmtId="0" fontId="46" fillId="0" borderId="36" xfId="0" applyFont="1" applyBorder="1"/>
    <xf numFmtId="0" fontId="63" fillId="0" borderId="38" xfId="0" applyFont="1" applyBorder="1"/>
    <xf numFmtId="43" fontId="0" fillId="14" borderId="0" xfId="1" applyFont="1" applyFill="1"/>
    <xf numFmtId="9" fontId="0" fillId="14" borderId="0" xfId="3" applyFont="1" applyFill="1"/>
    <xf numFmtId="0" fontId="76" fillId="0" borderId="0" xfId="0" applyFont="1"/>
    <xf numFmtId="164" fontId="48" fillId="0" borderId="5" xfId="0" applyNumberFormat="1" applyFont="1" applyBorder="1" applyProtection="1"/>
    <xf numFmtId="0" fontId="6" fillId="0" borderId="11" xfId="0" applyFont="1" applyBorder="1" applyProtection="1">
      <protection locked="0"/>
    </xf>
    <xf numFmtId="0" fontId="0" fillId="13" borderId="14" xfId="0" applyFill="1" applyBorder="1"/>
    <xf numFmtId="167" fontId="0" fillId="13" borderId="33" xfId="0" applyNumberFormat="1" applyFill="1" applyBorder="1"/>
    <xf numFmtId="0" fontId="0" fillId="13" borderId="0" xfId="0" applyFill="1" applyBorder="1"/>
    <xf numFmtId="0" fontId="0" fillId="4" borderId="0" xfId="0" applyFill="1"/>
    <xf numFmtId="0" fontId="64" fillId="4" borderId="0" xfId="0" applyFont="1" applyFill="1"/>
    <xf numFmtId="0" fontId="0" fillId="4" borderId="0" xfId="0" applyFill="1" applyBorder="1"/>
    <xf numFmtId="0" fontId="69" fillId="0" borderId="0" xfId="0" applyFont="1" applyBorder="1" applyAlignment="1">
      <alignment horizontal="center"/>
    </xf>
    <xf numFmtId="0" fontId="0" fillId="0" borderId="0" xfId="0" applyBorder="1"/>
    <xf numFmtId="0" fontId="0" fillId="4" borderId="14" xfId="0" applyFill="1" applyBorder="1"/>
    <xf numFmtId="0" fontId="0" fillId="0" borderId="10" xfId="0" applyBorder="1"/>
    <xf numFmtId="0" fontId="0" fillId="0" borderId="9" xfId="0" applyBorder="1"/>
    <xf numFmtId="0" fontId="0" fillId="0" borderId="11" xfId="0" applyBorder="1"/>
    <xf numFmtId="0" fontId="69" fillId="0" borderId="11" xfId="0" applyFont="1" applyBorder="1" applyAlignment="1">
      <alignment horizontal="center"/>
    </xf>
    <xf numFmtId="0" fontId="69" fillId="0" borderId="11" xfId="0" applyFont="1" applyBorder="1" applyAlignment="1">
      <alignment horizontal="center" wrapText="1"/>
    </xf>
    <xf numFmtId="0" fontId="69" fillId="0" borderId="9" xfId="0" applyFont="1" applyBorder="1" applyAlignment="1">
      <alignment horizontal="center" wrapText="1"/>
    </xf>
    <xf numFmtId="0" fontId="69" fillId="0" borderId="10" xfId="0" applyFont="1" applyBorder="1" applyAlignment="1">
      <alignment horizontal="center" wrapText="1"/>
    </xf>
    <xf numFmtId="44" fontId="6" fillId="4" borderId="7" xfId="0" applyNumberFormat="1" applyFont="1" applyFill="1" applyBorder="1" applyProtection="1">
      <protection locked="0"/>
    </xf>
    <xf numFmtId="0" fontId="7" fillId="6" borderId="1" xfId="0" applyFont="1" applyFill="1" applyBorder="1" applyAlignment="1" applyProtection="1">
      <alignment horizontal="left" wrapText="1"/>
      <protection locked="0"/>
    </xf>
    <xf numFmtId="164" fontId="7" fillId="4" borderId="3" xfId="0" applyNumberFormat="1" applyFont="1" applyFill="1" applyBorder="1" applyAlignment="1" applyProtection="1">
      <alignment horizontal="right"/>
      <protection locked="0"/>
    </xf>
    <xf numFmtId="0" fontId="6" fillId="4" borderId="0" xfId="0" applyFont="1" applyFill="1" applyProtection="1">
      <protection locked="0"/>
    </xf>
    <xf numFmtId="0" fontId="10" fillId="4" borderId="0" xfId="0" applyFont="1" applyFill="1" applyAlignment="1" applyProtection="1">
      <alignment horizontal="center"/>
      <protection locked="0"/>
    </xf>
    <xf numFmtId="0" fontId="50" fillId="4" borderId="0" xfId="0" applyFont="1" applyFill="1" applyBorder="1" applyAlignment="1" applyProtection="1">
      <alignment horizontal="left" wrapText="1" indent="5"/>
      <protection locked="0"/>
    </xf>
    <xf numFmtId="0" fontId="7" fillId="4" borderId="0" xfId="0" applyFont="1" applyFill="1" applyBorder="1" applyAlignment="1" applyProtection="1">
      <alignment horizontal="left" wrapText="1"/>
      <protection locked="0"/>
    </xf>
    <xf numFmtId="44" fontId="7" fillId="4" borderId="0" xfId="0" applyNumberFormat="1" applyFont="1" applyFill="1" applyBorder="1" applyAlignment="1" applyProtection="1">
      <alignment horizontal="left" wrapText="1"/>
      <protection locked="0"/>
    </xf>
    <xf numFmtId="0" fontId="6" fillId="4" borderId="0" xfId="0" applyFont="1" applyFill="1" applyBorder="1" applyProtection="1">
      <protection locked="0"/>
    </xf>
    <xf numFmtId="44" fontId="49" fillId="4" borderId="0" xfId="0" applyNumberFormat="1" applyFont="1" applyFill="1" applyBorder="1" applyProtection="1"/>
    <xf numFmtId="164" fontId="61" fillId="4" borderId="0" xfId="0" applyNumberFormat="1" applyFont="1" applyFill="1" applyBorder="1" applyProtection="1">
      <protection locked="0"/>
    </xf>
    <xf numFmtId="0" fontId="6" fillId="4" borderId="0" xfId="0" quotePrefix="1" applyFont="1" applyFill="1" applyProtection="1">
      <protection locked="0"/>
    </xf>
    <xf numFmtId="44" fontId="49" fillId="5" borderId="9" xfId="0" applyNumberFormat="1" applyFont="1" applyFill="1" applyBorder="1" applyProtection="1"/>
    <xf numFmtId="164" fontId="61" fillId="5" borderId="11" xfId="0" applyNumberFormat="1" applyFont="1" applyFill="1" applyBorder="1" applyProtection="1">
      <protection locked="0"/>
    </xf>
    <xf numFmtId="0" fontId="69" fillId="0" borderId="7" xfId="0" applyFont="1" applyBorder="1" applyAlignment="1">
      <alignment horizontal="center" wrapText="1"/>
    </xf>
    <xf numFmtId="0" fontId="63" fillId="0" borderId="0" xfId="0" applyFont="1"/>
    <xf numFmtId="0" fontId="0" fillId="15" borderId="0" xfId="0" applyFill="1"/>
    <xf numFmtId="0" fontId="0" fillId="15" borderId="5" xfId="0" applyFill="1" applyBorder="1"/>
    <xf numFmtId="0" fontId="0" fillId="4" borderId="5" xfId="0" applyFill="1" applyBorder="1"/>
    <xf numFmtId="0" fontId="69" fillId="0" borderId="6" xfId="0" applyFont="1" applyBorder="1" applyAlignment="1">
      <alignment horizontal="center" wrapText="1"/>
    </xf>
    <xf numFmtId="0" fontId="0" fillId="0" borderId="0" xfId="0" applyBorder="1" applyAlignment="1">
      <alignment horizontal="center" wrapText="1"/>
    </xf>
    <xf numFmtId="0" fontId="78" fillId="15" borderId="4" xfId="0" applyFont="1" applyFill="1" applyBorder="1"/>
    <xf numFmtId="167" fontId="0" fillId="16" borderId="33" xfId="0" applyNumberFormat="1" applyFill="1" applyBorder="1"/>
    <xf numFmtId="0" fontId="0" fillId="10" borderId="14" xfId="0" applyFill="1" applyBorder="1" applyAlignment="1">
      <alignment horizontal="center" wrapText="1"/>
    </xf>
    <xf numFmtId="0" fontId="69" fillId="0" borderId="4" xfId="0" applyFont="1" applyBorder="1" applyAlignment="1">
      <alignment horizontal="center" wrapText="1"/>
    </xf>
    <xf numFmtId="0" fontId="45" fillId="4" borderId="0" xfId="0" applyFont="1" applyFill="1" applyAlignment="1">
      <alignment horizontal="right"/>
    </xf>
    <xf numFmtId="167" fontId="0" fillId="4" borderId="33" xfId="0" applyNumberFormat="1" applyFill="1" applyBorder="1"/>
    <xf numFmtId="0" fontId="0" fillId="4" borderId="33" xfId="0" applyFill="1" applyBorder="1"/>
    <xf numFmtId="0" fontId="68" fillId="0" borderId="5" xfId="0" quotePrefix="1" applyFont="1" applyBorder="1" applyAlignment="1">
      <alignment horizontal="center"/>
    </xf>
    <xf numFmtId="0" fontId="68" fillId="0" borderId="0" xfId="0" quotePrefix="1" applyFont="1" applyBorder="1" applyAlignment="1">
      <alignment horizontal="center"/>
    </xf>
    <xf numFmtId="0" fontId="63" fillId="10" borderId="14" xfId="0" applyFont="1" applyFill="1" applyBorder="1" applyAlignment="1">
      <alignment horizontal="center"/>
    </xf>
    <xf numFmtId="0" fontId="0" fillId="4" borderId="8" xfId="0" applyFill="1" applyBorder="1"/>
    <xf numFmtId="0" fontId="0" fillId="4" borderId="7" xfId="0" applyFill="1" applyBorder="1"/>
    <xf numFmtId="0" fontId="0" fillId="4" borderId="16" xfId="0" applyFill="1" applyBorder="1"/>
    <xf numFmtId="0" fontId="0" fillId="12" borderId="4" xfId="0" applyFill="1" applyBorder="1"/>
    <xf numFmtId="0" fontId="0" fillId="0" borderId="0" xfId="0" quotePrefix="1"/>
    <xf numFmtId="0" fontId="33" fillId="13" borderId="1" xfId="0" applyFont="1" applyFill="1" applyBorder="1"/>
    <xf numFmtId="0" fontId="0" fillId="13" borderId="2" xfId="0" applyFill="1" applyBorder="1"/>
    <xf numFmtId="0" fontId="0" fillId="13" borderId="3" xfId="0" applyFill="1" applyBorder="1"/>
    <xf numFmtId="0" fontId="33" fillId="13" borderId="4" xfId="0" applyFont="1" applyFill="1" applyBorder="1"/>
    <xf numFmtId="0" fontId="33" fillId="13" borderId="0" xfId="0" applyFont="1" applyFill="1" applyBorder="1" applyAlignment="1">
      <alignment horizontal="center"/>
    </xf>
    <xf numFmtId="0" fontId="0" fillId="13" borderId="5" xfId="0" applyFill="1" applyBorder="1"/>
    <xf numFmtId="0" fontId="64" fillId="13" borderId="4" xfId="0" applyFont="1" applyFill="1" applyBorder="1"/>
    <xf numFmtId="0" fontId="64" fillId="13" borderId="6" xfId="0" applyFont="1" applyFill="1" applyBorder="1"/>
    <xf numFmtId="0" fontId="0" fillId="13" borderId="7" xfId="0" applyFill="1" applyBorder="1"/>
    <xf numFmtId="0" fontId="0" fillId="13" borderId="8" xfId="0" applyFill="1" applyBorder="1"/>
    <xf numFmtId="0" fontId="46" fillId="4" borderId="0" xfId="0" applyFont="1" applyFill="1"/>
    <xf numFmtId="0" fontId="48" fillId="0" borderId="0" xfId="0" applyFont="1" applyAlignment="1" applyProtection="1">
      <alignment horizontal="left"/>
      <protection locked="0"/>
    </xf>
    <xf numFmtId="0" fontId="60" fillId="0" borderId="0" xfId="0" applyFont="1" applyProtection="1">
      <protection locked="0"/>
    </xf>
    <xf numFmtId="1" fontId="6" fillId="17" borderId="14" xfId="0" applyNumberFormat="1" applyFont="1" applyFill="1" applyBorder="1" applyProtection="1">
      <protection locked="0"/>
    </xf>
    <xf numFmtId="1" fontId="6" fillId="17" borderId="0" xfId="0" applyNumberFormat="1" applyFont="1" applyFill="1" applyBorder="1" applyProtection="1">
      <protection locked="0"/>
    </xf>
    <xf numFmtId="0" fontId="44" fillId="17" borderId="0" xfId="0" applyFont="1" applyFill="1" applyBorder="1" applyAlignment="1" applyProtection="1">
      <alignment horizontal="left"/>
      <protection locked="0"/>
    </xf>
    <xf numFmtId="0" fontId="6" fillId="17" borderId="0" xfId="0" applyFont="1" applyFill="1" applyProtection="1">
      <protection locked="0"/>
    </xf>
    <xf numFmtId="0" fontId="7" fillId="17" borderId="0" xfId="0" applyFont="1" applyFill="1" applyBorder="1" applyAlignment="1" applyProtection="1">
      <alignment horizontal="center"/>
      <protection locked="0"/>
    </xf>
    <xf numFmtId="164" fontId="7" fillId="17" borderId="2" xfId="0" applyNumberFormat="1" applyFont="1" applyFill="1" applyBorder="1" applyAlignment="1" applyProtection="1">
      <alignment horizontal="center"/>
    </xf>
    <xf numFmtId="164" fontId="6" fillId="17" borderId="0" xfId="2" applyNumberFormat="1" applyFont="1" applyFill="1" applyBorder="1" applyProtection="1">
      <protection locked="0"/>
    </xf>
    <xf numFmtId="166" fontId="6" fillId="17" borderId="0" xfId="2" applyNumberFormat="1" applyFont="1" applyFill="1" applyBorder="1" applyProtection="1">
      <protection locked="0"/>
    </xf>
    <xf numFmtId="43" fontId="6" fillId="17" borderId="7" xfId="2" applyNumberFormat="1" applyFont="1" applyFill="1" applyBorder="1" applyProtection="1">
      <protection locked="0"/>
    </xf>
    <xf numFmtId="43" fontId="6" fillId="17" borderId="0" xfId="2" applyNumberFormat="1" applyFont="1" applyFill="1" applyBorder="1" applyProtection="1">
      <protection locked="0"/>
    </xf>
    <xf numFmtId="167" fontId="7" fillId="17" borderId="14" xfId="0" applyNumberFormat="1" applyFont="1" applyFill="1" applyBorder="1" applyAlignment="1" applyProtection="1">
      <alignment horizontal="center"/>
    </xf>
    <xf numFmtId="167" fontId="7" fillId="17" borderId="10" xfId="0" applyNumberFormat="1" applyFont="1" applyFill="1" applyBorder="1" applyAlignment="1" applyProtection="1">
      <alignment horizontal="center"/>
    </xf>
    <xf numFmtId="167" fontId="7" fillId="17" borderId="10" xfId="2" applyNumberFormat="1" applyFont="1" applyFill="1" applyBorder="1" applyAlignment="1" applyProtection="1">
      <alignment horizontal="center"/>
    </xf>
    <xf numFmtId="0" fontId="0" fillId="17" borderId="0" xfId="0" applyFill="1" applyProtection="1">
      <protection locked="0"/>
    </xf>
    <xf numFmtId="0" fontId="33" fillId="0" borderId="0" xfId="0" applyFont="1" applyAlignment="1" applyProtection="1">
      <alignment horizontal="left" indent="3"/>
      <protection locked="0"/>
    </xf>
    <xf numFmtId="0" fontId="7" fillId="4" borderId="0" xfId="0" applyFont="1" applyFill="1" applyBorder="1" applyAlignment="1" applyProtection="1">
      <alignment horizontal="left"/>
      <protection locked="0"/>
    </xf>
    <xf numFmtId="0" fontId="0" fillId="17" borderId="0" xfId="0" applyFill="1"/>
    <xf numFmtId="166" fontId="0" fillId="17" borderId="34" xfId="1" applyNumberFormat="1" applyFont="1" applyFill="1" applyBorder="1"/>
    <xf numFmtId="0" fontId="0" fillId="18" borderId="43" xfId="0" applyFill="1" applyBorder="1" applyAlignment="1" applyProtection="1">
      <alignment horizontal="center" wrapText="1"/>
      <protection locked="0"/>
    </xf>
    <xf numFmtId="0" fontId="0" fillId="18" borderId="43" xfId="0" applyFill="1" applyBorder="1" applyAlignment="1" applyProtection="1">
      <alignment horizontal="center" vertical="center" wrapText="1"/>
      <protection locked="0"/>
    </xf>
    <xf numFmtId="0" fontId="0" fillId="18" borderId="33" xfId="0" applyFill="1" applyBorder="1" applyAlignment="1" applyProtection="1">
      <alignment horizontal="center" vertical="center"/>
      <protection locked="0"/>
    </xf>
    <xf numFmtId="0" fontId="63" fillId="0" borderId="0" xfId="0" applyFont="1" applyAlignment="1">
      <alignment horizontal="left" indent="1"/>
    </xf>
    <xf numFmtId="0" fontId="6" fillId="11" borderId="0" xfId="0" applyFont="1" applyFill="1" applyProtection="1">
      <protection locked="0"/>
    </xf>
    <xf numFmtId="0" fontId="44" fillId="11" borderId="0" xfId="0" quotePrefix="1" applyFont="1" applyFill="1" applyBorder="1" applyAlignment="1" applyProtection="1">
      <alignment horizontal="left"/>
      <protection locked="0"/>
    </xf>
    <xf numFmtId="0" fontId="7" fillId="11" borderId="0" xfId="0" applyFont="1" applyFill="1" applyBorder="1" applyAlignment="1" applyProtection="1">
      <alignment horizontal="center"/>
      <protection locked="0"/>
    </xf>
    <xf numFmtId="164" fontId="6" fillId="11" borderId="2" xfId="2" applyNumberFormat="1" applyFont="1" applyFill="1" applyBorder="1" applyProtection="1">
      <protection locked="0"/>
    </xf>
    <xf numFmtId="44" fontId="6" fillId="11" borderId="7" xfId="0" applyNumberFormat="1" applyFont="1" applyFill="1" applyBorder="1" applyProtection="1">
      <protection locked="0"/>
    </xf>
    <xf numFmtId="14" fontId="6" fillId="11" borderId="21" xfId="2" applyNumberFormat="1" applyFont="1" applyFill="1" applyBorder="1" applyAlignment="1" applyProtection="1">
      <alignment horizontal="center"/>
      <protection locked="0"/>
    </xf>
    <xf numFmtId="14" fontId="6" fillId="11" borderId="9" xfId="2" applyNumberFormat="1" applyFont="1" applyFill="1" applyBorder="1" applyAlignment="1" applyProtection="1">
      <alignment horizontal="center"/>
      <protection locked="0"/>
    </xf>
    <xf numFmtId="1" fontId="0" fillId="11" borderId="0" xfId="0" applyNumberFormat="1" applyFill="1" applyBorder="1" applyProtection="1">
      <protection locked="0"/>
    </xf>
    <xf numFmtId="43" fontId="0" fillId="17" borderId="7" xfId="1" applyFont="1" applyFill="1" applyBorder="1"/>
    <xf numFmtId="0" fontId="0" fillId="11" borderId="0" xfId="0" applyFill="1" applyProtection="1">
      <protection locked="0"/>
    </xf>
    <xf numFmtId="44" fontId="0" fillId="11" borderId="24" xfId="0" applyNumberFormat="1" applyFill="1" applyBorder="1" applyProtection="1">
      <protection locked="0"/>
    </xf>
    <xf numFmtId="44" fontId="0" fillId="11" borderId="0" xfId="0" applyNumberFormat="1" applyFill="1" applyBorder="1" applyProtection="1">
      <protection locked="0"/>
    </xf>
    <xf numFmtId="44" fontId="0" fillId="11" borderId="25" xfId="0" applyNumberFormat="1" applyFill="1" applyBorder="1" applyProtection="1">
      <protection locked="0"/>
    </xf>
    <xf numFmtId="43" fontId="0" fillId="11" borderId="24" xfId="0" applyNumberFormat="1" applyFill="1" applyBorder="1" applyProtection="1">
      <protection locked="0"/>
    </xf>
    <xf numFmtId="43" fontId="0" fillId="11" borderId="0" xfId="0" applyNumberFormat="1" applyFill="1" applyProtection="1">
      <protection locked="0"/>
    </xf>
    <xf numFmtId="43" fontId="0" fillId="11" borderId="25" xfId="0" applyNumberFormat="1" applyFill="1" applyBorder="1" applyProtection="1">
      <protection locked="0"/>
    </xf>
    <xf numFmtId="43" fontId="0" fillId="11" borderId="0" xfId="0" applyNumberFormat="1" applyFill="1" applyBorder="1" applyProtection="1">
      <protection locked="0"/>
    </xf>
    <xf numFmtId="43" fontId="0" fillId="11" borderId="26" xfId="0" applyNumberFormat="1" applyFill="1" applyBorder="1" applyProtection="1">
      <protection locked="0"/>
    </xf>
    <xf numFmtId="43" fontId="0" fillId="11" borderId="12" xfId="0" applyNumberFormat="1" applyFill="1" applyBorder="1" applyProtection="1">
      <protection locked="0"/>
    </xf>
    <xf numFmtId="43" fontId="0" fillId="11" borderId="27" xfId="0" applyNumberFormat="1" applyFill="1" applyBorder="1" applyProtection="1">
      <protection locked="0"/>
    </xf>
    <xf numFmtId="44" fontId="0" fillId="17" borderId="21" xfId="0" applyNumberFormat="1" applyFill="1" applyBorder="1" applyProtection="1"/>
    <xf numFmtId="14" fontId="63" fillId="11" borderId="0" xfId="0" applyNumberFormat="1" applyFont="1" applyFill="1" applyAlignment="1">
      <alignment horizontal="center"/>
    </xf>
    <xf numFmtId="168" fontId="63" fillId="11" borderId="1" xfId="0" applyNumberFormat="1" applyFont="1" applyFill="1" applyBorder="1" applyAlignment="1">
      <alignment horizontal="left"/>
    </xf>
    <xf numFmtId="168" fontId="63" fillId="11" borderId="6" xfId="0" applyNumberFormat="1" applyFont="1" applyFill="1" applyBorder="1" applyAlignment="1">
      <alignment horizontal="left"/>
    </xf>
    <xf numFmtId="0" fontId="0" fillId="17" borderId="13" xfId="0" applyFill="1" applyBorder="1" applyProtection="1">
      <protection locked="0"/>
    </xf>
    <xf numFmtId="167" fontId="0" fillId="17" borderId="14" xfId="0" applyNumberFormat="1" applyFill="1" applyBorder="1"/>
    <xf numFmtId="0" fontId="0" fillId="11" borderId="14" xfId="0" applyFill="1" applyBorder="1" applyAlignment="1">
      <alignment horizontal="center" wrapText="1"/>
    </xf>
    <xf numFmtId="0" fontId="0" fillId="11" borderId="4" xfId="0" applyFill="1" applyBorder="1"/>
    <xf numFmtId="0" fontId="0" fillId="11" borderId="0" xfId="0" applyFill="1" applyBorder="1"/>
    <xf numFmtId="0" fontId="0" fillId="11" borderId="5" xfId="0" applyFill="1" applyBorder="1"/>
    <xf numFmtId="0" fontId="0" fillId="11" borderId="2" xfId="0" applyFill="1" applyBorder="1" applyAlignment="1" applyProtection="1">
      <alignment wrapText="1"/>
      <protection locked="0"/>
    </xf>
    <xf numFmtId="0" fontId="0" fillId="11" borderId="0" xfId="0" applyFill="1" applyBorder="1" applyAlignment="1" applyProtection="1">
      <alignment wrapText="1"/>
      <protection locked="0"/>
    </xf>
    <xf numFmtId="44" fontId="0" fillId="11" borderId="0" xfId="2" applyFont="1" applyFill="1" applyBorder="1"/>
    <xf numFmtId="0" fontId="0" fillId="11" borderId="2" xfId="0" applyFill="1" applyBorder="1"/>
    <xf numFmtId="0" fontId="6" fillId="4" borderId="1" xfId="0" applyFont="1" applyFill="1" applyBorder="1" applyAlignment="1" applyProtection="1">
      <alignment horizontal="left"/>
      <protection locked="0"/>
    </xf>
    <xf numFmtId="0" fontId="0" fillId="4" borderId="2" xfId="0" applyFill="1" applyBorder="1" applyProtection="1">
      <protection locked="0"/>
    </xf>
    <xf numFmtId="14" fontId="0" fillId="17" borderId="3" xfId="0" applyNumberFormat="1" applyFill="1" applyBorder="1" applyAlignment="1" applyProtection="1">
      <alignment horizontal="left"/>
      <protection locked="0"/>
    </xf>
    <xf numFmtId="0" fontId="0" fillId="4" borderId="7" xfId="0" applyFill="1" applyBorder="1" applyProtection="1">
      <protection locked="0"/>
    </xf>
    <xf numFmtId="14" fontId="0" fillId="4" borderId="8" xfId="0" applyNumberFormat="1" applyFill="1" applyBorder="1" applyAlignment="1" applyProtection="1">
      <alignment horizontal="left"/>
      <protection locked="0"/>
    </xf>
    <xf numFmtId="0" fontId="0" fillId="11" borderId="11" xfId="0" applyFill="1" applyBorder="1" applyAlignment="1" applyProtection="1">
      <alignment horizontal="center" vertical="center"/>
      <protection locked="0"/>
    </xf>
    <xf numFmtId="0" fontId="33" fillId="0" borderId="0" xfId="0" applyFont="1" applyAlignment="1">
      <alignment horizontal="left" indent="5"/>
    </xf>
    <xf numFmtId="0" fontId="6" fillId="4" borderId="0" xfId="0" applyFont="1" applyFill="1" applyBorder="1" applyAlignment="1" applyProtection="1">
      <alignment horizontal="left" indent="2"/>
      <protection locked="0"/>
    </xf>
    <xf numFmtId="0" fontId="6" fillId="4" borderId="0" xfId="0" applyFont="1" applyFill="1" applyBorder="1" applyAlignment="1" applyProtection="1">
      <alignment horizontal="left" indent="10"/>
      <protection locked="0"/>
    </xf>
    <xf numFmtId="0" fontId="0" fillId="0" borderId="9" xfId="0" applyBorder="1" applyAlignment="1" applyProtection="1">
      <alignment horizontal="center" vertical="center" wrapText="1"/>
      <protection locked="0"/>
    </xf>
    <xf numFmtId="0" fontId="0" fillId="4" borderId="0" xfId="0" applyFill="1" applyProtection="1"/>
    <xf numFmtId="0" fontId="6" fillId="4" borderId="0" xfId="0" applyFont="1" applyFill="1" applyBorder="1" applyAlignment="1" applyProtection="1">
      <alignment horizontal="left" wrapText="1"/>
      <protection locked="0"/>
    </xf>
    <xf numFmtId="0" fontId="0" fillId="4" borderId="0" xfId="0" applyFill="1" applyBorder="1" applyAlignment="1" applyProtection="1">
      <alignment horizontal="center" vertical="center"/>
      <protection locked="0"/>
    </xf>
    <xf numFmtId="0" fontId="0" fillId="17" borderId="46" xfId="0" applyFill="1" applyBorder="1" applyProtection="1">
      <protection locked="0"/>
    </xf>
    <xf numFmtId="0" fontId="0" fillId="4" borderId="14" xfId="0" applyFill="1" applyBorder="1" applyAlignment="1" applyProtection="1">
      <alignment horizontal="center"/>
      <protection locked="0"/>
    </xf>
    <xf numFmtId="0" fontId="0" fillId="4" borderId="14" xfId="0" applyFill="1" applyBorder="1" applyAlignment="1" applyProtection="1">
      <alignment horizontal="center" wrapText="1"/>
      <protection locked="0"/>
    </xf>
    <xf numFmtId="0" fontId="0" fillId="11" borderId="14" xfId="0" applyFill="1" applyBorder="1" applyAlignment="1" applyProtection="1">
      <alignment horizontal="center" vertical="center"/>
      <protection locked="0"/>
    </xf>
    <xf numFmtId="43" fontId="0" fillId="11" borderId="0" xfId="1" applyFont="1" applyFill="1" applyBorder="1"/>
    <xf numFmtId="0" fontId="0" fillId="11" borderId="0" xfId="0" applyFill="1" applyBorder="1" applyProtection="1">
      <protection locked="0"/>
    </xf>
    <xf numFmtId="0" fontId="0" fillId="17" borderId="27" xfId="0" applyFill="1" applyBorder="1" applyProtection="1">
      <protection locked="0"/>
    </xf>
    <xf numFmtId="0" fontId="0" fillId="11" borderId="14" xfId="0" applyFill="1" applyBorder="1" applyProtection="1"/>
    <xf numFmtId="0" fontId="0" fillId="0" borderId="10" xfId="0" applyBorder="1" applyAlignment="1" applyProtection="1">
      <alignment horizontal="center" vertical="center" wrapText="1"/>
      <protection locked="0"/>
    </xf>
    <xf numFmtId="0" fontId="47" fillId="0" borderId="40" xfId="0" applyFont="1" applyBorder="1"/>
    <xf numFmtId="0" fontId="0" fillId="0" borderId="41" xfId="0" applyBorder="1" applyAlignment="1" applyProtection="1">
      <alignment wrapText="1"/>
      <protection locked="0"/>
    </xf>
    <xf numFmtId="0" fontId="0" fillId="0" borderId="41" xfId="0" applyBorder="1" applyProtection="1">
      <protection locked="0"/>
    </xf>
    <xf numFmtId="43" fontId="0" fillId="17" borderId="2" xfId="1" applyFont="1" applyFill="1" applyBorder="1"/>
    <xf numFmtId="169" fontId="0" fillId="17" borderId="2" xfId="3" applyNumberFormat="1" applyFont="1" applyFill="1" applyBorder="1"/>
    <xf numFmtId="169" fontId="0" fillId="17" borderId="0" xfId="3" applyNumberFormat="1" applyFont="1" applyFill="1" applyBorder="1"/>
    <xf numFmtId="44" fontId="83" fillId="17" borderId="42" xfId="0" applyNumberFormat="1" applyFont="1" applyFill="1" applyBorder="1"/>
    <xf numFmtId="44" fontId="83" fillId="17" borderId="41" xfId="0" applyNumberFormat="1" applyFont="1" applyFill="1" applyBorder="1"/>
    <xf numFmtId="0" fontId="64" fillId="0" borderId="41" xfId="0" applyFont="1" applyBorder="1" applyProtection="1">
      <protection locked="0"/>
    </xf>
    <xf numFmtId="0" fontId="63" fillId="0" borderId="45" xfId="0" applyFont="1" applyBorder="1" applyAlignment="1">
      <alignment wrapText="1"/>
    </xf>
    <xf numFmtId="0" fontId="0" fillId="0" borderId="0" xfId="0" applyBorder="1" applyAlignment="1">
      <alignment wrapText="1"/>
    </xf>
    <xf numFmtId="0" fontId="0" fillId="0" borderId="39" xfId="0" applyBorder="1" applyAlignment="1">
      <alignment wrapText="1"/>
    </xf>
    <xf numFmtId="0" fontId="46" fillId="0" borderId="38" xfId="0" applyFont="1" applyBorder="1"/>
    <xf numFmtId="0" fontId="63" fillId="4" borderId="38" xfId="0" applyFont="1" applyFill="1" applyBorder="1"/>
    <xf numFmtId="0" fontId="63" fillId="4" borderId="0" xfId="0" applyFont="1" applyFill="1" applyBorder="1"/>
    <xf numFmtId="166" fontId="63" fillId="17" borderId="0" xfId="1" applyNumberFormat="1" applyFont="1" applyFill="1" applyBorder="1"/>
    <xf numFmtId="0" fontId="46" fillId="4" borderId="0" xfId="0" applyFont="1" applyFill="1" applyBorder="1"/>
    <xf numFmtId="0" fontId="0" fillId="4" borderId="39" xfId="0" applyFill="1" applyBorder="1"/>
    <xf numFmtId="166" fontId="63" fillId="4" borderId="0" xfId="1" applyNumberFormat="1" applyFont="1" applyFill="1" applyBorder="1"/>
    <xf numFmtId="166" fontId="63" fillId="0" borderId="0" xfId="1" applyNumberFormat="1" applyFont="1" applyBorder="1"/>
    <xf numFmtId="0" fontId="46" fillId="0" borderId="0" xfId="0" applyFont="1" applyBorder="1"/>
    <xf numFmtId="0" fontId="33" fillId="0" borderId="0" xfId="0" applyFont="1" applyBorder="1" applyAlignment="1">
      <alignment horizontal="center"/>
    </xf>
    <xf numFmtId="0" fontId="63" fillId="5" borderId="35" xfId="0" applyFont="1" applyFill="1" applyBorder="1"/>
    <xf numFmtId="0" fontId="82" fillId="5" borderId="35" xfId="0" applyFont="1" applyFill="1" applyBorder="1"/>
    <xf numFmtId="166" fontId="0" fillId="0" borderId="0" xfId="1" applyNumberFormat="1" applyFont="1" applyBorder="1"/>
    <xf numFmtId="166" fontId="0" fillId="17" borderId="0" xfId="1" applyNumberFormat="1" applyFont="1" applyFill="1" applyBorder="1"/>
    <xf numFmtId="0" fontId="0" fillId="0" borderId="0" xfId="0" applyBorder="1" applyAlignment="1" applyProtection="1">
      <alignment horizontal="center" vertical="center" wrapText="1"/>
      <protection locked="0"/>
    </xf>
    <xf numFmtId="0" fontId="0" fillId="0" borderId="38" xfId="0" applyBorder="1" applyProtection="1">
      <protection locked="0"/>
    </xf>
    <xf numFmtId="0" fontId="0" fillId="11" borderId="0" xfId="0" applyFill="1" applyBorder="1" applyProtection="1"/>
    <xf numFmtId="0" fontId="0" fillId="7" borderId="41" xfId="0" applyFill="1" applyBorder="1" applyProtection="1">
      <protection locked="0"/>
    </xf>
    <xf numFmtId="0" fontId="45" fillId="0" borderId="0" xfId="0" applyFont="1" applyBorder="1" applyAlignment="1" applyProtection="1">
      <alignment vertical="center" wrapText="1"/>
      <protection locked="0"/>
    </xf>
    <xf numFmtId="0" fontId="0" fillId="4" borderId="36" xfId="0" applyFill="1" applyBorder="1" applyProtection="1">
      <protection locked="0"/>
    </xf>
    <xf numFmtId="0" fontId="7" fillId="4" borderId="38" xfId="0" applyFont="1" applyFill="1" applyBorder="1" applyAlignment="1" applyProtection="1">
      <alignment horizontal="left"/>
      <protection locked="0"/>
    </xf>
    <xf numFmtId="0" fontId="45" fillId="0" borderId="38" xfId="0" quotePrefix="1" applyFont="1" applyBorder="1" applyAlignment="1" applyProtection="1">
      <alignment vertical="center" wrapText="1"/>
      <protection locked="0"/>
    </xf>
    <xf numFmtId="0" fontId="0" fillId="0" borderId="40" xfId="0" applyBorder="1" applyProtection="1">
      <protection locked="0"/>
    </xf>
    <xf numFmtId="0" fontId="0" fillId="4" borderId="0" xfId="0" applyFill="1" applyBorder="1" applyProtection="1"/>
    <xf numFmtId="0" fontId="0" fillId="11" borderId="7" xfId="0" applyFill="1" applyBorder="1" applyProtection="1">
      <protection locked="0"/>
    </xf>
    <xf numFmtId="0" fontId="0" fillId="11" borderId="7" xfId="0" applyFill="1" applyBorder="1"/>
    <xf numFmtId="0" fontId="0" fillId="11" borderId="7" xfId="0" applyFill="1" applyBorder="1" applyProtection="1"/>
    <xf numFmtId="44" fontId="0" fillId="17" borderId="0" xfId="2" applyFont="1" applyFill="1" applyBorder="1"/>
    <xf numFmtId="0" fontId="0" fillId="4" borderId="0" xfId="0" applyFill="1" applyBorder="1" applyAlignment="1" applyProtection="1">
      <alignment wrapText="1"/>
      <protection locked="0"/>
    </xf>
    <xf numFmtId="44" fontId="0" fillId="4" borderId="0" xfId="2" applyFont="1" applyFill="1" applyBorder="1" applyProtection="1">
      <protection locked="0"/>
    </xf>
    <xf numFmtId="44" fontId="0" fillId="4" borderId="0" xfId="2" applyFont="1" applyFill="1" applyBorder="1"/>
    <xf numFmtId="169" fontId="0" fillId="4" borderId="0" xfId="3" applyNumberFormat="1" applyFont="1" applyFill="1" applyBorder="1"/>
    <xf numFmtId="44" fontId="0" fillId="11" borderId="7" xfId="2" applyFont="1" applyFill="1" applyBorder="1"/>
    <xf numFmtId="43" fontId="0" fillId="17" borderId="7" xfId="12" applyFont="1" applyFill="1" applyBorder="1"/>
    <xf numFmtId="44" fontId="0" fillId="17" borderId="7" xfId="2" applyFont="1" applyFill="1" applyBorder="1"/>
    <xf numFmtId="169" fontId="0" fillId="17" borderId="7" xfId="3" applyNumberFormat="1" applyFont="1" applyFill="1" applyBorder="1"/>
    <xf numFmtId="0" fontId="0" fillId="18" borderId="37" xfId="0" applyFill="1" applyBorder="1" applyAlignment="1" applyProtection="1">
      <alignment vertical="center"/>
      <protection locked="0"/>
    </xf>
    <xf numFmtId="0" fontId="0" fillId="18" borderId="36" xfId="0" applyFill="1" applyBorder="1" applyAlignment="1" applyProtection="1">
      <alignment wrapText="1"/>
      <protection locked="0"/>
    </xf>
    <xf numFmtId="0" fontId="0" fillId="18" borderId="36" xfId="0" applyFill="1" applyBorder="1" applyProtection="1">
      <protection locked="0"/>
    </xf>
    <xf numFmtId="0" fontId="0" fillId="18" borderId="36" xfId="0" applyFill="1" applyBorder="1" applyAlignment="1" applyProtection="1">
      <alignment horizontal="center" wrapText="1"/>
      <protection locked="0"/>
    </xf>
    <xf numFmtId="0" fontId="0" fillId="0" borderId="44" xfId="0" applyBorder="1" applyAlignment="1" applyProtection="1">
      <alignment horizontal="center" vertical="center" wrapText="1"/>
      <protection locked="0"/>
    </xf>
    <xf numFmtId="0" fontId="0" fillId="5" borderId="0" xfId="0" applyFill="1" applyBorder="1" applyAlignment="1" applyProtection="1">
      <alignment horizontal="center" vertical="center" wrapText="1"/>
      <protection locked="0"/>
    </xf>
    <xf numFmtId="0" fontId="0" fillId="11" borderId="38" xfId="0" applyFill="1" applyBorder="1" applyAlignment="1" applyProtection="1">
      <alignment wrapText="1"/>
      <protection locked="0"/>
    </xf>
    <xf numFmtId="44" fontId="0" fillId="17" borderId="39" xfId="2" applyFont="1" applyFill="1" applyBorder="1"/>
    <xf numFmtId="43" fontId="0" fillId="17" borderId="0" xfId="12" applyFont="1" applyFill="1" applyBorder="1"/>
    <xf numFmtId="44" fontId="0" fillId="17" borderId="44" xfId="2" applyFont="1" applyFill="1" applyBorder="1"/>
    <xf numFmtId="0" fontId="0" fillId="4" borderId="38" xfId="0" applyFill="1" applyBorder="1" applyAlignment="1" applyProtection="1">
      <alignment wrapText="1"/>
      <protection locked="0"/>
    </xf>
    <xf numFmtId="43" fontId="0" fillId="4" borderId="0" xfId="12" applyFont="1" applyFill="1" applyBorder="1"/>
    <xf numFmtId="44" fontId="0" fillId="4" borderId="39" xfId="2" applyFont="1" applyFill="1" applyBorder="1"/>
    <xf numFmtId="0" fontId="64" fillId="0" borderId="42" xfId="0" applyFont="1" applyBorder="1" applyAlignment="1" applyProtection="1">
      <alignment horizontal="right" indent="1"/>
      <protection locked="0"/>
    </xf>
    <xf numFmtId="0" fontId="50" fillId="5" borderId="35" xfId="0" applyFont="1" applyFill="1" applyBorder="1" applyAlignment="1" applyProtection="1">
      <alignment horizontal="left"/>
      <protection locked="0"/>
    </xf>
    <xf numFmtId="0" fontId="0" fillId="4" borderId="38" xfId="0" applyFill="1" applyBorder="1"/>
    <xf numFmtId="0" fontId="64" fillId="0" borderId="0" xfId="0" applyFont="1"/>
    <xf numFmtId="0" fontId="63" fillId="4" borderId="0" xfId="8" applyFont="1" applyFill="1" applyBorder="1" applyAlignment="1">
      <alignment wrapText="1"/>
    </xf>
    <xf numFmtId="0" fontId="4" fillId="4" borderId="0" xfId="8" applyFill="1" applyBorder="1"/>
    <xf numFmtId="0" fontId="0" fillId="11" borderId="38" xfId="0" applyFill="1" applyBorder="1" applyProtection="1">
      <protection locked="0"/>
    </xf>
    <xf numFmtId="166" fontId="63" fillId="11" borderId="0" xfId="15" applyNumberFormat="1" applyFont="1" applyFill="1" applyBorder="1" applyAlignment="1">
      <alignment horizontal="center" vertical="center" wrapText="1"/>
    </xf>
    <xf numFmtId="0" fontId="63" fillId="11" borderId="0" xfId="8" applyFont="1" applyFill="1" applyBorder="1" applyAlignment="1">
      <alignment wrapText="1"/>
    </xf>
    <xf numFmtId="166" fontId="63" fillId="11" borderId="0" xfId="15" applyNumberFormat="1" applyFont="1" applyFill="1" applyBorder="1" applyAlignment="1">
      <alignment wrapText="1"/>
    </xf>
    <xf numFmtId="166" fontId="84" fillId="11" borderId="0" xfId="15" applyNumberFormat="1" applyFont="1" applyFill="1" applyBorder="1" applyAlignment="1">
      <alignment horizontal="left" vertical="top" wrapText="1"/>
    </xf>
    <xf numFmtId="0" fontId="0" fillId="0" borderId="37" xfId="0" applyBorder="1" applyProtection="1">
      <protection locked="0"/>
    </xf>
    <xf numFmtId="0" fontId="0" fillId="0" borderId="42" xfId="0" applyBorder="1" applyProtection="1">
      <protection locked="0"/>
    </xf>
    <xf numFmtId="0" fontId="0" fillId="0" borderId="36" xfId="0" applyBorder="1" applyProtection="1">
      <protection locked="0"/>
    </xf>
    <xf numFmtId="0" fontId="0" fillId="0" borderId="35" xfId="0" applyBorder="1" applyProtection="1">
      <protection locked="0"/>
    </xf>
    <xf numFmtId="0" fontId="0" fillId="0" borderId="3" xfId="0" applyBorder="1" applyProtection="1">
      <protection locked="0"/>
    </xf>
    <xf numFmtId="0" fontId="33" fillId="0" borderId="1" xfId="0" applyFont="1" applyBorder="1" applyProtection="1">
      <protection locked="0"/>
    </xf>
    <xf numFmtId="0" fontId="0" fillId="0" borderId="2" xfId="0" applyBorder="1" applyProtection="1">
      <protection locked="0"/>
    </xf>
    <xf numFmtId="14" fontId="0" fillId="0" borderId="5" xfId="0" applyNumberFormat="1" applyBorder="1" applyAlignment="1" applyProtection="1">
      <alignment horizontal="left"/>
      <protection locked="0"/>
    </xf>
    <xf numFmtId="14" fontId="0" fillId="17" borderId="5" xfId="0" applyNumberFormat="1" applyFill="1" applyBorder="1" applyAlignment="1" applyProtection="1">
      <alignment horizontal="left"/>
      <protection locked="0"/>
    </xf>
    <xf numFmtId="0" fontId="3" fillId="0" borderId="41" xfId="13" applyFill="1" applyBorder="1"/>
    <xf numFmtId="0" fontId="3" fillId="0" borderId="41" xfId="13" applyFill="1" applyBorder="1" applyAlignment="1">
      <alignment horizontal="right"/>
    </xf>
    <xf numFmtId="0" fontId="84" fillId="0" borderId="41" xfId="13" applyFont="1" applyFill="1" applyBorder="1" applyAlignment="1">
      <alignment horizontal="left" vertical="top" wrapText="1"/>
    </xf>
    <xf numFmtId="166" fontId="84" fillId="0" borderId="0" xfId="15" applyNumberFormat="1" applyFont="1" applyFill="1" applyBorder="1" applyAlignment="1">
      <alignment horizontal="left" vertical="top" wrapText="1"/>
    </xf>
    <xf numFmtId="0" fontId="64" fillId="0" borderId="4" xfId="0" applyFont="1" applyBorder="1" applyAlignment="1" applyProtection="1">
      <alignment horizontal="left" indent="2"/>
      <protection locked="0"/>
    </xf>
    <xf numFmtId="0" fontId="0" fillId="0" borderId="0" xfId="0" applyBorder="1" applyAlignment="1" applyProtection="1">
      <protection locked="0"/>
    </xf>
    <xf numFmtId="0" fontId="33" fillId="0" borderId="4" xfId="0" applyFont="1" applyBorder="1" applyProtection="1">
      <protection locked="0"/>
    </xf>
    <xf numFmtId="0" fontId="0" fillId="0" borderId="6" xfId="0" applyFont="1" applyBorder="1" applyProtection="1">
      <protection locked="0"/>
    </xf>
    <xf numFmtId="14" fontId="0" fillId="0" borderId="8" xfId="0" applyNumberFormat="1" applyBorder="1" applyAlignment="1" applyProtection="1">
      <alignment horizontal="left"/>
      <protection locked="0"/>
    </xf>
    <xf numFmtId="0" fontId="0" fillId="0" borderId="14" xfId="0" applyBorder="1" applyAlignment="1" applyProtection="1">
      <alignment horizontal="center" vertical="center" wrapText="1"/>
      <protection locked="0"/>
    </xf>
    <xf numFmtId="0" fontId="71" fillId="0" borderId="14" xfId="13" applyFont="1" applyFill="1" applyBorder="1" applyAlignment="1">
      <alignment horizontal="center" wrapText="1"/>
    </xf>
    <xf numFmtId="0" fontId="63" fillId="0" borderId="14" xfId="13" applyFont="1" applyFill="1" applyBorder="1" applyAlignment="1">
      <alignment horizontal="center" wrapText="1"/>
    </xf>
    <xf numFmtId="0" fontId="64" fillId="0" borderId="41" xfId="0" applyFont="1" applyBorder="1" applyAlignment="1" applyProtection="1">
      <alignment horizontal="right"/>
      <protection locked="0"/>
    </xf>
    <xf numFmtId="0" fontId="47" fillId="0" borderId="38" xfId="0" applyFont="1" applyBorder="1"/>
    <xf numFmtId="0" fontId="64" fillId="0" borderId="42" xfId="0" applyFont="1" applyBorder="1" applyAlignment="1" applyProtection="1">
      <alignment horizontal="right"/>
      <protection locked="0"/>
    </xf>
    <xf numFmtId="0" fontId="0" fillId="4" borderId="0" xfId="0" applyFill="1" applyBorder="1" applyAlignment="1">
      <alignment wrapText="1"/>
    </xf>
    <xf numFmtId="0" fontId="0" fillId="4" borderId="0" xfId="0" applyFill="1" applyBorder="1" applyAlignment="1" applyProtection="1">
      <alignment horizontal="center" vertical="center" wrapText="1"/>
      <protection locked="0"/>
    </xf>
    <xf numFmtId="0" fontId="0" fillId="4" borderId="0" xfId="0" applyFill="1" applyBorder="1" applyAlignment="1">
      <alignment horizontal="center" vertical="center" wrapText="1"/>
    </xf>
    <xf numFmtId="0" fontId="83" fillId="4" borderId="0" xfId="0" applyFont="1" applyFill="1" applyBorder="1"/>
    <xf numFmtId="43" fontId="83" fillId="4" borderId="0" xfId="0" applyNumberFormat="1" applyFont="1" applyFill="1" applyBorder="1"/>
    <xf numFmtId="0" fontId="0" fillId="0" borderId="47" xfId="0" applyBorder="1" applyAlignment="1" applyProtection="1">
      <alignment horizontal="center" vertical="center" wrapText="1"/>
      <protection locked="0"/>
    </xf>
    <xf numFmtId="44" fontId="83" fillId="17" borderId="39" xfId="0" applyNumberFormat="1" applyFont="1" applyFill="1" applyBorder="1"/>
    <xf numFmtId="44" fontId="46" fillId="4" borderId="42" xfId="0" applyNumberFormat="1" applyFont="1" applyFill="1" applyBorder="1" applyAlignment="1">
      <alignment horizontal="right"/>
    </xf>
    <xf numFmtId="0" fontId="0" fillId="18" borderId="48" xfId="0" applyFill="1" applyBorder="1" applyAlignment="1">
      <alignment horizontal="center" wrapText="1"/>
    </xf>
    <xf numFmtId="0" fontId="0" fillId="18" borderId="43" xfId="0" applyFill="1" applyBorder="1" applyAlignment="1">
      <alignment horizontal="center" wrapText="1"/>
    </xf>
    <xf numFmtId="166" fontId="63" fillId="19" borderId="0" xfId="1" applyNumberFormat="1" applyFont="1" applyFill="1" applyAlignment="1">
      <alignment horizontal="center" vertical="center" wrapText="1"/>
    </xf>
    <xf numFmtId="0" fontId="33" fillId="0" borderId="0" xfId="0" applyFont="1" applyAlignment="1" applyProtection="1">
      <alignment horizontal="left" indent="2"/>
      <protection locked="0"/>
    </xf>
    <xf numFmtId="0" fontId="6" fillId="4" borderId="4" xfId="0" applyFont="1" applyFill="1" applyBorder="1" applyAlignment="1" applyProtection="1">
      <alignment horizontal="left" indent="6"/>
      <protection locked="0"/>
    </xf>
    <xf numFmtId="0" fontId="6" fillId="4" borderId="0" xfId="0" applyFont="1" applyFill="1" applyBorder="1" applyAlignment="1" applyProtection="1">
      <alignment horizontal="left" indent="6"/>
      <protection locked="0"/>
    </xf>
    <xf numFmtId="44" fontId="6" fillId="17" borderId="0" xfId="0" applyNumberFormat="1" applyFont="1" applyFill="1" applyBorder="1" applyProtection="1"/>
    <xf numFmtId="44" fontId="6" fillId="0" borderId="0" xfId="0" applyNumberFormat="1" applyFont="1" applyBorder="1" applyProtection="1">
      <protection locked="0"/>
    </xf>
    <xf numFmtId="43" fontId="0" fillId="17" borderId="0" xfId="1" applyFont="1" applyFill="1" applyBorder="1"/>
    <xf numFmtId="0" fontId="63" fillId="0" borderId="38" xfId="0" applyFont="1" applyBorder="1" applyAlignment="1">
      <alignment horizontal="left"/>
    </xf>
    <xf numFmtId="0" fontId="7" fillId="6" borderId="23" xfId="0" applyFont="1" applyFill="1" applyBorder="1" applyAlignment="1" applyProtection="1">
      <alignment horizontal="left"/>
      <protection locked="0"/>
    </xf>
    <xf numFmtId="14" fontId="6" fillId="6" borderId="21" xfId="2" applyNumberFormat="1" applyFont="1" applyFill="1" applyBorder="1" applyAlignment="1" applyProtection="1">
      <alignment horizontal="center"/>
    </xf>
    <xf numFmtId="0" fontId="49" fillId="0" borderId="5" xfId="0" applyFont="1" applyBorder="1" applyProtection="1"/>
    <xf numFmtId="164" fontId="6" fillId="0" borderId="5" xfId="0" applyNumberFormat="1" applyFont="1" applyBorder="1" applyProtection="1"/>
    <xf numFmtId="164" fontId="6" fillId="0" borderId="5" xfId="2" applyNumberFormat="1" applyFont="1" applyBorder="1" applyProtection="1"/>
    <xf numFmtId="44" fontId="6" fillId="4" borderId="9" xfId="0" applyNumberFormat="1" applyFont="1" applyFill="1" applyBorder="1" applyProtection="1">
      <protection locked="0"/>
    </xf>
    <xf numFmtId="164" fontId="44" fillId="0" borderId="4" xfId="0" applyNumberFormat="1" applyFont="1" applyBorder="1" applyProtection="1"/>
    <xf numFmtId="14" fontId="6" fillId="0" borderId="0" xfId="0" applyNumberFormat="1" applyFont="1" applyProtection="1">
      <protection locked="0"/>
    </xf>
    <xf numFmtId="0" fontId="90" fillId="0" borderId="0" xfId="0" applyFont="1"/>
    <xf numFmtId="0" fontId="69" fillId="0" borderId="0" xfId="0" applyFont="1"/>
    <xf numFmtId="0" fontId="0" fillId="0" borderId="4" xfId="0" quotePrefix="1" applyBorder="1" applyProtection="1">
      <protection locked="0"/>
    </xf>
    <xf numFmtId="43" fontId="0" fillId="17" borderId="0" xfId="1" applyFont="1" applyFill="1"/>
    <xf numFmtId="43" fontId="0" fillId="0" borderId="0" xfId="1" applyFont="1" applyBorder="1"/>
    <xf numFmtId="0" fontId="63" fillId="0" borderId="38" xfId="0" applyFont="1" applyBorder="1" applyAlignment="1">
      <alignment horizontal="left" indent="2"/>
    </xf>
    <xf numFmtId="0" fontId="6" fillId="0" borderId="4" xfId="0" applyFont="1" applyBorder="1" applyProtection="1">
      <protection locked="0"/>
    </xf>
    <xf numFmtId="0" fontId="9" fillId="0" borderId="4" xfId="0" applyFont="1" applyBorder="1" applyProtection="1">
      <protection locked="0"/>
    </xf>
    <xf numFmtId="0" fontId="7" fillId="0" borderId="0" xfId="0" applyFont="1" applyBorder="1" applyAlignment="1" applyProtection="1">
      <alignment horizontal="right"/>
      <protection locked="0"/>
    </xf>
    <xf numFmtId="0" fontId="47" fillId="0" borderId="14" xfId="0" applyFont="1" applyBorder="1" applyProtection="1"/>
    <xf numFmtId="0" fontId="9" fillId="0" borderId="14" xfId="0" applyFont="1" applyBorder="1" applyProtection="1">
      <protection locked="0"/>
    </xf>
    <xf numFmtId="0" fontId="0" fillId="11" borderId="15" xfId="0" applyFill="1" applyBorder="1"/>
    <xf numFmtId="14" fontId="0" fillId="4" borderId="5" xfId="0" applyNumberFormat="1" applyFill="1" applyBorder="1" applyAlignment="1" applyProtection="1">
      <alignment horizontal="left"/>
      <protection locked="0"/>
    </xf>
    <xf numFmtId="0" fontId="6" fillId="4" borderId="10" xfId="0" applyFont="1" applyFill="1" applyBorder="1" applyAlignment="1" applyProtection="1">
      <alignment horizontal="left"/>
      <protection locked="0"/>
    </xf>
    <xf numFmtId="0" fontId="0" fillId="4" borderId="9" xfId="0" applyFill="1" applyBorder="1" applyProtection="1">
      <protection locked="0"/>
    </xf>
    <xf numFmtId="0" fontId="0" fillId="11" borderId="11" xfId="0" applyFill="1" applyBorder="1" applyProtection="1">
      <protection locked="0"/>
    </xf>
    <xf numFmtId="0" fontId="0" fillId="18" borderId="0" xfId="0" applyFill="1" applyBorder="1" applyAlignment="1">
      <alignment horizontal="center" wrapText="1"/>
    </xf>
    <xf numFmtId="0" fontId="0" fillId="18" borderId="0" xfId="0" applyFill="1" applyBorder="1" applyAlignment="1">
      <alignment horizontal="center" vertical="center" wrapText="1"/>
    </xf>
    <xf numFmtId="44" fontId="83" fillId="17" borderId="0" xfId="0" applyNumberFormat="1" applyFont="1" applyFill="1" applyBorder="1"/>
    <xf numFmtId="44" fontId="46" fillId="4" borderId="0" xfId="0" applyNumberFormat="1" applyFont="1" applyFill="1" applyBorder="1" applyAlignment="1">
      <alignment horizontal="right"/>
    </xf>
    <xf numFmtId="0" fontId="0" fillId="4" borderId="9" xfId="0" applyFill="1" applyBorder="1" applyAlignment="1" applyProtection="1">
      <alignment horizontal="center" vertical="center"/>
      <protection locked="0"/>
    </xf>
    <xf numFmtId="0" fontId="0" fillId="4" borderId="39" xfId="0" applyFill="1" applyBorder="1" applyAlignment="1" applyProtection="1">
      <alignment vertical="center"/>
      <protection locked="0"/>
    </xf>
    <xf numFmtId="44" fontId="0" fillId="11" borderId="1" xfId="2" applyFont="1" applyFill="1" applyBorder="1"/>
    <xf numFmtId="44" fontId="0" fillId="11" borderId="3" xfId="2" applyFont="1" applyFill="1" applyBorder="1" applyProtection="1">
      <protection locked="0"/>
    </xf>
    <xf numFmtId="44" fontId="0" fillId="11" borderId="4" xfId="2" applyFont="1" applyFill="1" applyBorder="1"/>
    <xf numFmtId="44" fontId="0" fillId="11" borderId="5" xfId="2" applyFont="1" applyFill="1" applyBorder="1" applyProtection="1">
      <protection locked="0"/>
    </xf>
    <xf numFmtId="44" fontId="0" fillId="11" borderId="6" xfId="2" applyFont="1" applyFill="1" applyBorder="1"/>
    <xf numFmtId="44" fontId="0" fillId="11" borderId="8" xfId="2" applyFont="1" applyFill="1" applyBorder="1" applyProtection="1">
      <protection locked="0"/>
    </xf>
    <xf numFmtId="0" fontId="0" fillId="0" borderId="4" xfId="0" applyBorder="1" applyAlignment="1" applyProtection="1">
      <alignment horizontal="center" vertical="center" wrapText="1"/>
      <protection locked="0"/>
    </xf>
    <xf numFmtId="0" fontId="0" fillId="4" borderId="10"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88" fillId="4" borderId="0" xfId="0" applyFont="1" applyFill="1" applyAlignment="1">
      <alignment wrapText="1"/>
    </xf>
    <xf numFmtId="0" fontId="89" fillId="4" borderId="0" xfId="0" applyFont="1" applyFill="1"/>
    <xf numFmtId="0" fontId="63" fillId="0" borderId="0" xfId="0" applyFont="1" applyBorder="1"/>
    <xf numFmtId="0" fontId="10" fillId="0" borderId="0" xfId="0" applyFont="1" applyAlignment="1">
      <alignment wrapText="1"/>
    </xf>
    <xf numFmtId="0" fontId="6" fillId="0" borderId="0" xfId="0" applyFont="1" applyBorder="1" applyAlignment="1" applyProtection="1">
      <alignment horizontal="left"/>
      <protection locked="0"/>
    </xf>
    <xf numFmtId="0" fontId="7" fillId="6" borderId="0" xfId="0" applyFont="1" applyFill="1" applyBorder="1" applyAlignment="1" applyProtection="1">
      <alignment horizontal="left" wrapText="1"/>
      <protection locked="0"/>
    </xf>
    <xf numFmtId="0" fontId="7" fillId="6" borderId="9" xfId="0" applyFont="1" applyFill="1" applyBorder="1" applyAlignment="1" applyProtection="1">
      <alignment horizontal="left" wrapText="1"/>
      <protection locked="0"/>
    </xf>
    <xf numFmtId="0" fontId="50" fillId="5" borderId="10" xfId="0" applyFont="1" applyFill="1" applyBorder="1" applyAlignment="1" applyProtection="1">
      <alignment horizontal="left" wrapText="1" indent="5"/>
      <protection locked="0"/>
    </xf>
    <xf numFmtId="0" fontId="50" fillId="5" borderId="9" xfId="0" applyFont="1" applyFill="1" applyBorder="1" applyAlignment="1" applyProtection="1">
      <alignment horizontal="left" wrapText="1" indent="5"/>
      <protection locked="0"/>
    </xf>
    <xf numFmtId="0" fontId="48" fillId="6" borderId="0" xfId="0" applyFont="1" applyFill="1" applyBorder="1" applyAlignment="1" applyProtection="1">
      <alignment horizontal="left" wrapText="1"/>
      <protection locked="0"/>
    </xf>
    <xf numFmtId="0" fontId="7" fillId="6" borderId="6" xfId="0" applyFont="1" applyFill="1" applyBorder="1" applyAlignment="1" applyProtection="1">
      <alignment horizontal="left" wrapText="1"/>
      <protection locked="0"/>
    </xf>
    <xf numFmtId="0" fontId="7" fillId="6" borderId="7" xfId="0" applyFont="1" applyFill="1" applyBorder="1" applyAlignment="1" applyProtection="1">
      <alignment horizontal="left" wrapText="1"/>
      <protection locked="0"/>
    </xf>
    <xf numFmtId="0" fontId="0" fillId="0" borderId="38" xfId="0" applyBorder="1" applyAlignment="1">
      <alignment horizontal="left" vertical="top" wrapText="1"/>
    </xf>
    <xf numFmtId="0" fontId="0" fillId="0" borderId="0" xfId="0" applyAlignment="1">
      <alignment horizontal="left" vertical="top" wrapText="1"/>
    </xf>
    <xf numFmtId="0" fontId="33" fillId="0" borderId="19" xfId="0" applyFont="1" applyBorder="1" applyAlignment="1" applyProtection="1">
      <alignment horizontal="center" wrapText="1"/>
      <protection locked="0"/>
    </xf>
    <xf numFmtId="0" fontId="33" fillId="0" borderId="20" xfId="0" applyFont="1" applyBorder="1" applyAlignment="1" applyProtection="1">
      <alignment horizontal="center" wrapText="1"/>
      <protection locked="0"/>
    </xf>
    <xf numFmtId="0" fontId="33" fillId="0" borderId="21" xfId="0" applyFont="1" applyBorder="1" applyAlignment="1" applyProtection="1">
      <alignment horizontal="center"/>
      <protection locked="0"/>
    </xf>
    <xf numFmtId="0" fontId="33" fillId="0" borderId="22" xfId="0" applyFont="1" applyBorder="1" applyAlignment="1" applyProtection="1">
      <alignment horizontal="center"/>
      <protection locked="0"/>
    </xf>
    <xf numFmtId="0" fontId="0" fillId="18" borderId="11" xfId="0" applyFill="1" applyBorder="1" applyAlignment="1" applyProtection="1">
      <alignment horizontal="center" vertical="center" wrapText="1"/>
      <protection locked="0"/>
    </xf>
    <xf numFmtId="0" fontId="63" fillId="0" borderId="0" xfId="0" applyFont="1" applyAlignment="1">
      <alignment horizontal="left" wrapText="1"/>
    </xf>
    <xf numFmtId="0" fontId="0" fillId="0" borderId="0" xfId="0" applyAlignment="1">
      <alignment wrapText="1"/>
    </xf>
    <xf numFmtId="0" fontId="0" fillId="0" borderId="2" xfId="0" applyBorder="1" applyAlignment="1">
      <alignment horizontal="center" wrapText="1"/>
    </xf>
    <xf numFmtId="0" fontId="68" fillId="0" borderId="2" xfId="0" applyFont="1" applyBorder="1" applyAlignment="1">
      <alignment horizontal="center"/>
    </xf>
    <xf numFmtId="0" fontId="68" fillId="0" borderId="3" xfId="0" applyFont="1" applyBorder="1" applyAlignment="1">
      <alignment horizontal="center"/>
    </xf>
    <xf numFmtId="166" fontId="2" fillId="17" borderId="0" xfId="1" applyNumberFormat="1" applyFont="1" applyFill="1" applyBorder="1"/>
    <xf numFmtId="166" fontId="2" fillId="4" borderId="0" xfId="1" applyNumberFormat="1" applyFont="1" applyFill="1" applyBorder="1"/>
    <xf numFmtId="166" fontId="2" fillId="0" borderId="0" xfId="1" applyNumberFormat="1" applyFont="1" applyBorder="1"/>
    <xf numFmtId="166" fontId="2" fillId="11" borderId="0" xfId="1" applyNumberFormat="1" applyFont="1" applyFill="1" applyBorder="1"/>
    <xf numFmtId="166" fontId="2" fillId="17" borderId="0" xfId="1" applyNumberFormat="1" applyFont="1" applyFill="1" applyAlignment="1">
      <alignment horizontal="center" vertical="center" wrapText="1"/>
    </xf>
    <xf numFmtId="0" fontId="2" fillId="0" borderId="4" xfId="0" applyFont="1" applyBorder="1" applyAlignment="1">
      <alignment horizontal="left" indent="1"/>
    </xf>
    <xf numFmtId="0" fontId="2" fillId="0" borderId="6" xfId="0" applyFont="1" applyBorder="1" applyAlignment="1">
      <alignment horizontal="left" indent="1"/>
    </xf>
    <xf numFmtId="166" fontId="2" fillId="17" borderId="39" xfId="15" applyNumberFormat="1" applyFont="1" applyFill="1" applyBorder="1" applyAlignment="1">
      <alignment wrapText="1"/>
    </xf>
    <xf numFmtId="166" fontId="2" fillId="17" borderId="0" xfId="15" applyNumberFormat="1" applyFont="1" applyFill="1" applyBorder="1" applyAlignment="1">
      <alignment wrapText="1"/>
    </xf>
    <xf numFmtId="166" fontId="2" fillId="0" borderId="39" xfId="15" applyNumberFormat="1" applyFont="1" applyFill="1" applyBorder="1"/>
    <xf numFmtId="166" fontId="2" fillId="11" borderId="0" xfId="15" applyNumberFormat="1" applyFont="1" applyFill="1" applyBorder="1" applyAlignment="1">
      <alignment horizontal="right"/>
    </xf>
    <xf numFmtId="166" fontId="2" fillId="0" borderId="0" xfId="15" applyNumberFormat="1" applyFont="1" applyFill="1" applyBorder="1" applyAlignment="1">
      <alignment horizontal="right"/>
    </xf>
    <xf numFmtId="166" fontId="2" fillId="0" borderId="0" xfId="15" applyNumberFormat="1" applyFont="1" applyFill="1" applyBorder="1" applyAlignment="1">
      <alignment wrapText="1"/>
    </xf>
    <xf numFmtId="0" fontId="2" fillId="0" borderId="7" xfId="0" applyFont="1" applyBorder="1" applyAlignment="1">
      <alignment horizontal="center" wrapText="1"/>
    </xf>
    <xf numFmtId="0" fontId="54" fillId="5" borderId="0" xfId="0" applyFont="1" applyFill="1" applyBorder="1" applyAlignment="1" applyProtection="1">
      <alignment horizontal="center"/>
      <protection locked="0"/>
    </xf>
    <xf numFmtId="0" fontId="55" fillId="5" borderId="0" xfId="0" applyFont="1" applyFill="1" applyAlignment="1">
      <alignment vertical="center" wrapText="1"/>
    </xf>
    <xf numFmtId="0" fontId="58" fillId="5" borderId="0" xfId="0" applyFont="1" applyFill="1" applyAlignment="1">
      <alignment wrapText="1"/>
    </xf>
    <xf numFmtId="0" fontId="86" fillId="5" borderId="0" xfId="0" applyFont="1" applyFill="1" applyAlignment="1">
      <alignment wrapText="1"/>
    </xf>
    <xf numFmtId="0" fontId="86" fillId="5" borderId="0" xfId="0" applyFont="1" applyFill="1" applyAlignment="1"/>
    <xf numFmtId="0" fontId="88" fillId="5" borderId="0" xfId="0" applyFont="1" applyFill="1" applyAlignment="1">
      <alignment wrapText="1"/>
    </xf>
    <xf numFmtId="0" fontId="89" fillId="5" borderId="0" xfId="0" applyFont="1" applyFill="1" applyAlignment="1"/>
    <xf numFmtId="0" fontId="65" fillId="5" borderId="0" xfId="0" applyFont="1" applyFill="1" applyAlignment="1">
      <alignment wrapText="1"/>
    </xf>
    <xf numFmtId="0" fontId="11" fillId="0" borderId="0" xfId="0" applyFont="1" applyBorder="1" applyAlignment="1"/>
    <xf numFmtId="0" fontId="11" fillId="0" borderId="0" xfId="0" applyFont="1" applyAlignment="1"/>
    <xf numFmtId="0" fontId="54" fillId="5" borderId="10" xfId="0" applyFont="1" applyFill="1" applyBorder="1" applyAlignment="1">
      <alignment horizontal="center"/>
    </xf>
    <xf numFmtId="0" fontId="54" fillId="5" borderId="9" xfId="0" applyFont="1" applyFill="1" applyBorder="1" applyAlignment="1">
      <alignment horizontal="center"/>
    </xf>
    <xf numFmtId="0" fontId="54" fillId="5" borderId="11" xfId="0" applyFont="1" applyFill="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8" fillId="5" borderId="0" xfId="0" applyFont="1" applyFill="1" applyAlignment="1">
      <alignment horizontal="center" vertical="center" wrapText="1"/>
    </xf>
    <xf numFmtId="0" fontId="7" fillId="0" borderId="0" xfId="0" applyFont="1" applyAlignment="1">
      <alignment wrapText="1"/>
    </xf>
    <xf numFmtId="0" fontId="20" fillId="0" borderId="0" xfId="0" applyFont="1" applyAlignment="1">
      <alignment wrapText="1"/>
    </xf>
    <xf numFmtId="0" fontId="10" fillId="0" borderId="0" xfId="0" applyFont="1" applyAlignment="1">
      <alignment wrapText="1"/>
    </xf>
    <xf numFmtId="164" fontId="6" fillId="2" borderId="0" xfId="2" applyNumberFormat="1" applyFont="1" applyFill="1" applyAlignment="1"/>
    <xf numFmtId="0" fontId="6" fillId="0" borderId="0" xfId="0" applyFont="1" applyAlignment="1"/>
    <xf numFmtId="0" fontId="29" fillId="0" borderId="0" xfId="0" applyFont="1" applyAlignment="1">
      <alignment horizontal="left" wrapText="1"/>
    </xf>
    <xf numFmtId="164" fontId="7" fillId="0" borderId="1" xfId="0" applyNumberFormat="1" applyFont="1" applyBorder="1" applyAlignment="1">
      <alignment horizontal="center" wrapText="1"/>
    </xf>
    <xf numFmtId="164" fontId="7" fillId="0" borderId="3" xfId="0" applyNumberFormat="1" applyFont="1" applyBorder="1" applyAlignment="1">
      <alignment horizontal="center" wrapText="1"/>
    </xf>
    <xf numFmtId="0" fontId="6" fillId="0" borderId="10" xfId="0" applyFont="1" applyBorder="1" applyAlignment="1">
      <alignment horizontal="left"/>
    </xf>
    <xf numFmtId="0" fontId="6" fillId="0" borderId="9" xfId="0" applyFont="1" applyBorder="1" applyAlignment="1">
      <alignment horizontal="left"/>
    </xf>
    <xf numFmtId="0" fontId="6" fillId="0" borderId="11" xfId="0" applyFont="1" applyBorder="1" applyAlignment="1">
      <alignment horizontal="left"/>
    </xf>
    <xf numFmtId="0" fontId="7" fillId="3" borderId="10" xfId="0" applyFont="1" applyFill="1" applyBorder="1" applyAlignment="1">
      <alignment horizontal="center"/>
    </xf>
    <xf numFmtId="0" fontId="7" fillId="3" borderId="1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9" fillId="0" borderId="0" xfId="0" applyFont="1" applyAlignment="1">
      <alignment horizontal="center"/>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38" fillId="0" borderId="0" xfId="5" applyFont="1" applyAlignment="1" applyProtection="1">
      <alignment horizontal="left" vertical="top" wrapText="1"/>
    </xf>
    <xf numFmtId="0" fontId="39" fillId="0" borderId="0" xfId="5" applyFont="1" applyAlignment="1" applyProtection="1">
      <alignment horizontal="left" vertical="top" wrapText="1"/>
    </xf>
    <xf numFmtId="0" fontId="18" fillId="5" borderId="0" xfId="0" applyFont="1" applyFill="1" applyAlignment="1" applyProtection="1">
      <alignment horizontal="center"/>
    </xf>
    <xf numFmtId="0" fontId="7" fillId="6" borderId="10" xfId="0" applyFont="1" applyFill="1" applyBorder="1" applyAlignment="1" applyProtection="1">
      <alignment horizontal="left" wrapText="1"/>
      <protection locked="0"/>
    </xf>
    <xf numFmtId="0" fontId="7" fillId="6" borderId="9" xfId="0" applyFont="1" applyFill="1" applyBorder="1" applyAlignment="1" applyProtection="1">
      <alignment horizontal="left" wrapText="1"/>
      <protection locked="0"/>
    </xf>
    <xf numFmtId="0" fontId="48" fillId="6" borderId="0" xfId="0" applyFont="1" applyFill="1" applyBorder="1" applyAlignment="1" applyProtection="1">
      <alignment horizontal="left" wrapText="1"/>
      <protection locked="0"/>
    </xf>
    <xf numFmtId="0" fontId="6" fillId="0" borderId="4" xfId="0" applyFont="1" applyBorder="1" applyAlignment="1" applyProtection="1">
      <protection locked="0"/>
    </xf>
    <xf numFmtId="0" fontId="6" fillId="0" borderId="0" xfId="0" applyFont="1" applyBorder="1" applyAlignment="1" applyProtection="1">
      <protection locked="0"/>
    </xf>
    <xf numFmtId="0" fontId="48" fillId="6" borderId="1" xfId="0" applyFont="1" applyFill="1" applyBorder="1" applyAlignment="1" applyProtection="1">
      <alignment horizontal="left" wrapText="1"/>
      <protection locked="0"/>
    </xf>
    <xf numFmtId="0" fontId="48" fillId="6" borderId="2" xfId="0" applyFont="1" applyFill="1" applyBorder="1" applyAlignment="1" applyProtection="1">
      <alignment horizontal="left" wrapText="1"/>
      <protection locked="0"/>
    </xf>
    <xf numFmtId="0" fontId="59" fillId="0" borderId="0" xfId="0" applyFont="1" applyAlignment="1" applyProtection="1">
      <alignment wrapText="1"/>
      <protection locked="0"/>
    </xf>
    <xf numFmtId="0" fontId="0" fillId="0" borderId="4" xfId="0" quotePrefix="1" applyBorder="1" applyAlignment="1" applyProtection="1">
      <alignment horizontal="left" vertical="top" wrapText="1"/>
      <protection locked="0"/>
    </xf>
    <xf numFmtId="0" fontId="0" fillId="0" borderId="0" xfId="0" quotePrefix="1" applyBorder="1" applyAlignment="1" applyProtection="1">
      <alignment horizontal="left" vertical="top" wrapText="1"/>
      <protection locked="0"/>
    </xf>
    <xf numFmtId="0" fontId="0" fillId="0" borderId="5" xfId="0" quotePrefix="1" applyBorder="1" applyAlignment="1" applyProtection="1">
      <alignment horizontal="left" vertical="top" wrapText="1"/>
      <protection locked="0"/>
    </xf>
    <xf numFmtId="0" fontId="71" fillId="0" borderId="35" xfId="0" applyFont="1" applyBorder="1" applyAlignment="1">
      <alignment horizontal="center" vertical="top" wrapText="1"/>
    </xf>
    <xf numFmtId="0" fontId="71" fillId="0" borderId="36" xfId="0" applyFont="1" applyBorder="1" applyAlignment="1">
      <alignment horizontal="center" vertical="top" wrapText="1"/>
    </xf>
    <xf numFmtId="0" fontId="71" fillId="0" borderId="37" xfId="0" applyFont="1" applyBorder="1" applyAlignment="1">
      <alignment horizontal="center" vertical="top" wrapText="1"/>
    </xf>
    <xf numFmtId="0" fontId="71" fillId="0" borderId="40" xfId="0" applyFont="1" applyBorder="1" applyAlignment="1">
      <alignment horizontal="center" vertical="top" wrapText="1"/>
    </xf>
    <xf numFmtId="0" fontId="71" fillId="0" borderId="41" xfId="0" applyFont="1" applyBorder="1" applyAlignment="1">
      <alignment horizontal="center" vertical="top" wrapText="1"/>
    </xf>
    <xf numFmtId="0" fontId="71" fillId="0" borderId="42" xfId="0" applyFont="1" applyBorder="1" applyAlignment="1">
      <alignment horizontal="center" vertical="top" wrapText="1"/>
    </xf>
    <xf numFmtId="0" fontId="54" fillId="5" borderId="4" xfId="0" applyFont="1" applyFill="1" applyBorder="1" applyAlignment="1" applyProtection="1">
      <alignment horizontal="center"/>
      <protection locked="0"/>
    </xf>
    <xf numFmtId="0" fontId="54" fillId="5" borderId="0" xfId="0" applyFont="1" applyFill="1" applyBorder="1" applyAlignment="1" applyProtection="1">
      <alignment horizontal="center"/>
      <protection locked="0"/>
    </xf>
    <xf numFmtId="0" fontId="60" fillId="0" borderId="0" xfId="0" applyFont="1" applyAlignment="1" applyProtection="1">
      <alignment horizontal="left" wrapText="1"/>
      <protection locked="0"/>
    </xf>
    <xf numFmtId="0" fontId="26" fillId="0" borderId="14" xfId="0" applyFont="1" applyBorder="1" applyAlignment="1" applyProtection="1">
      <alignment wrapText="1"/>
      <protection locked="0"/>
    </xf>
    <xf numFmtId="0" fontId="6" fillId="0" borderId="4"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0" xfId="0" applyFont="1" applyBorder="1" applyAlignment="1" applyProtection="1">
      <alignment horizontal="left"/>
      <protection locked="0"/>
    </xf>
    <xf numFmtId="0" fontId="7" fillId="6" borderId="4" xfId="0" applyFont="1" applyFill="1" applyBorder="1" applyAlignment="1" applyProtection="1">
      <alignment horizontal="left" wrapText="1"/>
      <protection locked="0"/>
    </xf>
    <xf numFmtId="0" fontId="7" fillId="6" borderId="0" xfId="0" applyFont="1" applyFill="1" applyBorder="1" applyAlignment="1" applyProtection="1">
      <alignment horizontal="left" wrapText="1"/>
      <protection locked="0"/>
    </xf>
    <xf numFmtId="0" fontId="26" fillId="0" borderId="14" xfId="0" applyFont="1" applyBorder="1" applyAlignment="1" applyProtection="1">
      <alignment vertical="top" wrapText="1"/>
      <protection locked="0"/>
    </xf>
    <xf numFmtId="0" fontId="50" fillId="5" borderId="10" xfId="0" applyFont="1" applyFill="1" applyBorder="1" applyAlignment="1" applyProtection="1">
      <alignment horizontal="left" wrapText="1" indent="5"/>
      <protection locked="0"/>
    </xf>
    <xf numFmtId="0" fontId="50" fillId="5" borderId="9" xfId="0" applyFont="1" applyFill="1" applyBorder="1" applyAlignment="1" applyProtection="1">
      <alignment horizontal="left" wrapText="1" indent="5"/>
      <protection locked="0"/>
    </xf>
    <xf numFmtId="0" fontId="7" fillId="6" borderId="11" xfId="0" applyFont="1" applyFill="1" applyBorder="1" applyAlignment="1" applyProtection="1">
      <alignment horizontal="left" wrapText="1"/>
      <protection locked="0"/>
    </xf>
    <xf numFmtId="0" fontId="7" fillId="6" borderId="6" xfId="0" applyFont="1" applyFill="1" applyBorder="1" applyAlignment="1" applyProtection="1">
      <alignment horizontal="left" wrapText="1"/>
      <protection locked="0"/>
    </xf>
    <xf numFmtId="0" fontId="7" fillId="6" borderId="7" xfId="0" applyFont="1" applyFill="1" applyBorder="1" applyAlignment="1" applyProtection="1">
      <alignment horizontal="left" wrapText="1"/>
      <protection locked="0"/>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46" fillId="0" borderId="38" xfId="0" applyFont="1" applyBorder="1" applyAlignment="1">
      <alignment horizontal="left" vertical="top" wrapText="1"/>
    </xf>
    <xf numFmtId="0" fontId="46" fillId="0" borderId="0" xfId="0" applyFont="1" applyAlignment="1">
      <alignment horizontal="left" vertical="top" wrapText="1"/>
    </xf>
    <xf numFmtId="0" fontId="46" fillId="0" borderId="40" xfId="0" applyFont="1" applyBorder="1" applyAlignment="1">
      <alignment horizontal="left" vertical="top" wrapText="1"/>
    </xf>
    <xf numFmtId="0" fontId="46" fillId="0" borderId="41" xfId="0" applyFont="1" applyBorder="1" applyAlignment="1">
      <alignment horizontal="left" vertical="top" wrapText="1"/>
    </xf>
    <xf numFmtId="0" fontId="0" fillId="0" borderId="0" xfId="0" applyBorder="1" applyAlignment="1">
      <alignment horizontal="left" vertical="top" wrapText="1"/>
    </xf>
    <xf numFmtId="0" fontId="63" fillId="0" borderId="38" xfId="0" applyFont="1" applyBorder="1" applyAlignment="1">
      <alignment horizontal="left" wrapText="1"/>
    </xf>
    <xf numFmtId="0" fontId="63" fillId="0" borderId="0" xfId="0" applyFont="1" applyBorder="1" applyAlignment="1">
      <alignment horizontal="left" wrapText="1"/>
    </xf>
    <xf numFmtId="0" fontId="0" fillId="0" borderId="38" xfId="0" applyBorder="1" applyAlignment="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33" fillId="0" borderId="18" xfId="0" applyFont="1" applyBorder="1" applyAlignment="1" applyProtection="1">
      <alignment horizontal="center" wrapText="1"/>
      <protection locked="0"/>
    </xf>
    <xf numFmtId="0" fontId="33" fillId="0" borderId="19" xfId="0" applyFont="1" applyBorder="1" applyAlignment="1" applyProtection="1">
      <alignment horizontal="center" wrapText="1"/>
      <protection locked="0"/>
    </xf>
    <xf numFmtId="0" fontId="33" fillId="0" borderId="20" xfId="0" applyFont="1" applyBorder="1" applyAlignment="1" applyProtection="1">
      <alignment horizontal="center" wrapText="1"/>
      <protection locked="0"/>
    </xf>
    <xf numFmtId="14" fontId="33" fillId="4" borderId="0" xfId="0" applyNumberFormat="1" applyFont="1" applyFill="1" applyAlignment="1" applyProtection="1">
      <alignment wrapText="1"/>
      <protection locked="0"/>
    </xf>
    <xf numFmtId="0" fontId="33" fillId="0" borderId="23" xfId="0" applyFont="1" applyBorder="1" applyAlignment="1" applyProtection="1">
      <alignment horizontal="center"/>
      <protection locked="0"/>
    </xf>
    <xf numFmtId="0" fontId="33" fillId="0" borderId="21" xfId="0" applyFont="1" applyBorder="1" applyAlignment="1" applyProtection="1">
      <alignment horizontal="center"/>
      <protection locked="0"/>
    </xf>
    <xf numFmtId="0" fontId="33" fillId="0" borderId="22" xfId="0" applyFont="1" applyBorder="1" applyAlignment="1" applyProtection="1">
      <alignment horizontal="center"/>
      <protection locked="0"/>
    </xf>
    <xf numFmtId="0" fontId="50" fillId="0" borderId="23" xfId="0" applyFont="1" applyBorder="1" applyAlignment="1" applyProtection="1">
      <alignment horizontal="center"/>
      <protection locked="0"/>
    </xf>
    <xf numFmtId="0" fontId="50" fillId="0" borderId="21" xfId="0" applyFont="1" applyBorder="1" applyAlignment="1" applyProtection="1">
      <alignment horizontal="center"/>
      <protection locked="0"/>
    </xf>
    <xf numFmtId="0" fontId="50" fillId="0" borderId="22" xfId="0" applyFont="1" applyBorder="1" applyAlignment="1" applyProtection="1">
      <alignment horizontal="center"/>
      <protection locked="0"/>
    </xf>
    <xf numFmtId="0" fontId="33" fillId="0" borderId="0" xfId="0" applyFont="1" applyAlignment="1" applyProtection="1">
      <alignment horizontal="left" wrapText="1" indent="2"/>
      <protection locked="0"/>
    </xf>
    <xf numFmtId="0" fontId="18" fillId="5" borderId="0" xfId="0" applyFont="1" applyFill="1" applyAlignment="1" applyProtection="1">
      <alignment horizontal="center"/>
      <protection locked="0"/>
    </xf>
    <xf numFmtId="0" fontId="0" fillId="18" borderId="10" xfId="0" applyFill="1" applyBorder="1" applyAlignment="1" applyProtection="1">
      <alignment horizontal="center" vertical="center" wrapText="1"/>
      <protection locked="0"/>
    </xf>
    <xf numFmtId="0" fontId="0" fillId="18" borderId="11" xfId="0" applyFill="1" applyBorder="1" applyAlignment="1" applyProtection="1">
      <alignment horizontal="center" vertical="center" wrapText="1"/>
      <protection locked="0"/>
    </xf>
    <xf numFmtId="0" fontId="0" fillId="18" borderId="14" xfId="0" applyFill="1" applyBorder="1" applyAlignment="1" applyProtection="1">
      <alignment horizontal="center" vertical="center" wrapText="1"/>
      <protection locked="0"/>
    </xf>
    <xf numFmtId="0" fontId="0" fillId="18" borderId="14" xfId="0" applyFill="1" applyBorder="1" applyAlignment="1" applyProtection="1">
      <alignment horizontal="center" vertical="center"/>
      <protection locked="0"/>
    </xf>
    <xf numFmtId="0" fontId="3" fillId="0" borderId="38" xfId="13" applyBorder="1" applyAlignment="1">
      <alignment horizontal="left" vertical="top" wrapText="1" indent="4"/>
    </xf>
    <xf numFmtId="0" fontId="3" fillId="0" borderId="0" xfId="13" applyBorder="1" applyAlignment="1">
      <alignment horizontal="left" vertical="top" wrapText="1" indent="4"/>
    </xf>
    <xf numFmtId="0" fontId="3" fillId="0" borderId="39" xfId="13" applyBorder="1" applyAlignment="1">
      <alignment horizontal="left" vertical="top" wrapText="1" indent="4"/>
    </xf>
    <xf numFmtId="0" fontId="63" fillId="0" borderId="35" xfId="8" applyFont="1" applyBorder="1" applyAlignment="1">
      <alignment horizontal="center" wrapText="1"/>
    </xf>
    <xf numFmtId="0" fontId="63" fillId="0" borderId="36" xfId="8" applyFont="1" applyBorder="1" applyAlignment="1">
      <alignment horizontal="center" wrapText="1"/>
    </xf>
    <xf numFmtId="0" fontId="63" fillId="0" borderId="37" xfId="8" applyFont="1" applyBorder="1" applyAlignment="1">
      <alignment horizontal="center" wrapText="1"/>
    </xf>
    <xf numFmtId="0" fontId="63" fillId="0" borderId="40" xfId="8" applyFont="1" applyBorder="1" applyAlignment="1">
      <alignment horizontal="center" wrapText="1"/>
    </xf>
    <xf numFmtId="0" fontId="63" fillId="0" borderId="41" xfId="8" applyFont="1" applyBorder="1" applyAlignment="1">
      <alignment horizontal="center" wrapText="1"/>
    </xf>
    <xf numFmtId="0" fontId="63" fillId="0" borderId="42" xfId="8" applyFont="1" applyBorder="1" applyAlignment="1">
      <alignment horizontal="center" wrapText="1"/>
    </xf>
    <xf numFmtId="0" fontId="63" fillId="0" borderId="35" xfId="13" applyFont="1" applyBorder="1" applyAlignment="1">
      <alignment horizontal="left" vertical="top" wrapText="1"/>
    </xf>
    <xf numFmtId="0" fontId="63" fillId="0" borderId="36" xfId="13" applyFont="1" applyBorder="1" applyAlignment="1">
      <alignment horizontal="left" vertical="top" wrapText="1"/>
    </xf>
    <xf numFmtId="0" fontId="63" fillId="0" borderId="37" xfId="13" applyFont="1" applyBorder="1" applyAlignment="1">
      <alignment horizontal="left" vertical="top" wrapText="1"/>
    </xf>
    <xf numFmtId="0" fontId="63" fillId="0" borderId="40" xfId="13" applyFont="1" applyBorder="1" applyAlignment="1">
      <alignment horizontal="left" vertical="top" wrapText="1"/>
    </xf>
    <xf numFmtId="0" fontId="63" fillId="0" borderId="41" xfId="13" applyFont="1" applyBorder="1" applyAlignment="1">
      <alignment horizontal="left" vertical="top" wrapText="1"/>
    </xf>
    <xf numFmtId="0" fontId="63" fillId="0" borderId="42" xfId="13" applyFont="1" applyBorder="1" applyAlignment="1">
      <alignment horizontal="left" vertical="top" wrapText="1"/>
    </xf>
    <xf numFmtId="0" fontId="2" fillId="0" borderId="35" xfId="13" applyFont="1" applyFill="1" applyBorder="1" applyAlignment="1">
      <alignment horizontal="left" vertical="top" wrapText="1"/>
    </xf>
    <xf numFmtId="0" fontId="2" fillId="0" borderId="36" xfId="13" applyFont="1" applyFill="1" applyBorder="1" applyAlignment="1">
      <alignment horizontal="left" vertical="top" wrapText="1"/>
    </xf>
    <xf numFmtId="0" fontId="2" fillId="0" borderId="37" xfId="13" applyFont="1" applyFill="1" applyBorder="1" applyAlignment="1">
      <alignment horizontal="left" vertical="top" wrapText="1"/>
    </xf>
    <xf numFmtId="0" fontId="2" fillId="0" borderId="38" xfId="13" applyFont="1" applyFill="1" applyBorder="1" applyAlignment="1">
      <alignment horizontal="left" vertical="top" wrapText="1"/>
    </xf>
    <xf numFmtId="0" fontId="2" fillId="0" borderId="0" xfId="13" applyFont="1" applyFill="1" applyBorder="1" applyAlignment="1">
      <alignment horizontal="left" vertical="top" wrapText="1"/>
    </xf>
    <xf numFmtId="0" fontId="2" fillId="0" borderId="39" xfId="13" applyFont="1" applyFill="1" applyBorder="1" applyAlignment="1">
      <alignment horizontal="left" vertical="top" wrapText="1"/>
    </xf>
    <xf numFmtId="0" fontId="2" fillId="0" borderId="40" xfId="13" applyFont="1" applyFill="1" applyBorder="1" applyAlignment="1">
      <alignment horizontal="left" vertical="top" wrapText="1"/>
    </xf>
    <xf numFmtId="0" fontId="2" fillId="0" borderId="41" xfId="13" applyFont="1" applyFill="1" applyBorder="1" applyAlignment="1">
      <alignment horizontal="left" vertical="top" wrapText="1"/>
    </xf>
    <xf numFmtId="0" fontId="2" fillId="0" borderId="42" xfId="13" applyFont="1" applyFill="1" applyBorder="1" applyAlignment="1">
      <alignment horizontal="left" vertical="top" wrapText="1"/>
    </xf>
    <xf numFmtId="0" fontId="0" fillId="18" borderId="10" xfId="0" applyFill="1" applyBorder="1" applyAlignment="1">
      <alignment horizontal="center" vertical="center" wrapText="1"/>
    </xf>
    <xf numFmtId="0" fontId="0" fillId="18" borderId="49" xfId="0" applyFill="1" applyBorder="1" applyAlignment="1">
      <alignment horizontal="center" vertical="center" wrapText="1"/>
    </xf>
    <xf numFmtId="0" fontId="3" fillId="0" borderId="38" xfId="13" applyBorder="1" applyAlignment="1">
      <alignment horizontal="left" vertical="top" wrapText="1" indent="2"/>
    </xf>
    <xf numFmtId="0" fontId="3" fillId="0" borderId="0" xfId="13" applyBorder="1" applyAlignment="1">
      <alignment horizontal="left" vertical="top" wrapText="1" indent="2"/>
    </xf>
    <xf numFmtId="0" fontId="3" fillId="0" borderId="39" xfId="13" applyBorder="1" applyAlignment="1">
      <alignment horizontal="left" vertical="top" wrapText="1" indent="2"/>
    </xf>
    <xf numFmtId="0" fontId="2" fillId="0" borderId="38" xfId="13" applyFont="1" applyBorder="1" applyAlignment="1">
      <alignment horizontal="left" vertical="top" wrapText="1" indent="4"/>
    </xf>
    <xf numFmtId="0" fontId="2" fillId="0" borderId="38" xfId="13" applyFont="1" applyBorder="1" applyAlignment="1">
      <alignment horizontal="left" vertical="top" wrapText="1" indent="2"/>
    </xf>
    <xf numFmtId="0" fontId="0" fillId="0" borderId="10" xfId="0" applyBorder="1" applyAlignment="1">
      <alignment wrapText="1"/>
    </xf>
    <xf numFmtId="0" fontId="0" fillId="0" borderId="9" xfId="0" applyBorder="1" applyAlignment="1">
      <alignment wrapText="1"/>
    </xf>
    <xf numFmtId="0" fontId="6" fillId="4" borderId="10" xfId="0" applyFont="1" applyFill="1" applyBorder="1" applyAlignment="1" applyProtection="1">
      <alignment horizontal="left" wrapText="1"/>
      <protection locked="0"/>
    </xf>
    <xf numFmtId="0" fontId="6" fillId="4" borderId="9" xfId="0" applyFont="1" applyFill="1" applyBorder="1" applyAlignment="1" applyProtection="1">
      <alignment horizontal="left" wrapText="1"/>
      <protection locked="0"/>
    </xf>
    <xf numFmtId="0" fontId="6" fillId="4" borderId="11" xfId="0" applyFont="1" applyFill="1" applyBorder="1" applyAlignment="1" applyProtection="1">
      <alignment horizontal="left" wrapText="1"/>
      <protection locked="0"/>
    </xf>
    <xf numFmtId="0" fontId="85" fillId="0" borderId="38" xfId="13" applyFont="1" applyBorder="1" applyAlignment="1">
      <alignment horizontal="left" vertical="top" wrapText="1"/>
    </xf>
    <xf numFmtId="0" fontId="85" fillId="0" borderId="0" xfId="13" applyFont="1" applyBorder="1" applyAlignment="1">
      <alignment horizontal="left" vertical="top" wrapText="1"/>
    </xf>
    <xf numFmtId="0" fontId="85" fillId="0" borderId="39" xfId="13" applyFont="1" applyBorder="1" applyAlignment="1">
      <alignment horizontal="left" vertical="top" wrapText="1"/>
    </xf>
    <xf numFmtId="0" fontId="0" fillId="13" borderId="10" xfId="0" applyFill="1" applyBorder="1" applyAlignment="1" applyProtection="1">
      <alignment horizontal="center" vertical="center" wrapText="1"/>
      <protection locked="0"/>
    </xf>
    <xf numFmtId="0" fontId="0" fillId="13" borderId="11" xfId="0" applyFill="1" applyBorder="1" applyAlignment="1" applyProtection="1">
      <alignment horizontal="center" vertical="center" wrapText="1"/>
      <protection locked="0"/>
    </xf>
    <xf numFmtId="0" fontId="0" fillId="0" borderId="10"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68" fillId="0" borderId="10" xfId="0" quotePrefix="1" applyFont="1" applyBorder="1" applyAlignment="1">
      <alignment horizontal="center"/>
    </xf>
    <xf numFmtId="0" fontId="68" fillId="0" borderId="9" xfId="0" quotePrefix="1" applyFont="1" applyBorder="1" applyAlignment="1">
      <alignment horizontal="center"/>
    </xf>
    <xf numFmtId="0" fontId="68" fillId="0" borderId="11" xfId="0" quotePrefix="1" applyFont="1" applyBorder="1" applyAlignment="1">
      <alignment horizontal="center"/>
    </xf>
    <xf numFmtId="0" fontId="33" fillId="0" borderId="0" xfId="0" applyFont="1" applyAlignment="1">
      <alignment wrapText="1"/>
    </xf>
    <xf numFmtId="0" fontId="63" fillId="0" borderId="10" xfId="0" applyFont="1" applyBorder="1" applyAlignment="1">
      <alignment horizontal="center" wrapText="1"/>
    </xf>
    <xf numFmtId="0" fontId="63" fillId="0" borderId="9" xfId="0" applyFont="1" applyBorder="1" applyAlignment="1">
      <alignment horizontal="center"/>
    </xf>
    <xf numFmtId="0" fontId="63" fillId="0" borderId="11" xfId="0" applyFont="1" applyBorder="1" applyAlignment="1">
      <alignment horizontal="center"/>
    </xf>
    <xf numFmtId="0" fontId="68" fillId="0" borderId="1" xfId="0" applyFont="1" applyBorder="1" applyAlignment="1">
      <alignment horizontal="center"/>
    </xf>
    <xf numFmtId="0" fontId="68" fillId="0" borderId="2" xfId="0" applyFont="1" applyBorder="1" applyAlignment="1">
      <alignment horizontal="center"/>
    </xf>
    <xf numFmtId="0" fontId="68" fillId="0" borderId="3" xfId="0" applyFont="1" applyBorder="1" applyAlignment="1">
      <alignment horizontal="center"/>
    </xf>
    <xf numFmtId="0" fontId="68" fillId="0" borderId="10" xfId="0" applyFont="1" applyBorder="1" applyAlignment="1">
      <alignment horizontal="center"/>
    </xf>
    <xf numFmtId="0" fontId="68" fillId="0" borderId="9" xfId="0" applyFont="1" applyBorder="1" applyAlignment="1">
      <alignment horizontal="center"/>
    </xf>
    <xf numFmtId="0" fontId="68" fillId="0" borderId="11" xfId="0" applyFont="1" applyBorder="1" applyAlignment="1">
      <alignment horizontal="center"/>
    </xf>
    <xf numFmtId="0" fontId="63" fillId="0" borderId="1" xfId="0" applyFont="1" applyBorder="1" applyAlignment="1">
      <alignment horizontal="center"/>
    </xf>
    <xf numFmtId="0" fontId="63" fillId="0" borderId="2" xfId="0" applyFont="1" applyBorder="1" applyAlignment="1">
      <alignment horizontal="center"/>
    </xf>
    <xf numFmtId="0" fontId="63" fillId="0" borderId="3" xfId="0" applyFont="1" applyBorder="1" applyAlignment="1">
      <alignment horizontal="center"/>
    </xf>
    <xf numFmtId="0" fontId="63" fillId="0" borderId="0" xfId="0" applyFont="1" applyBorder="1" applyAlignment="1"/>
    <xf numFmtId="0" fontId="63" fillId="0" borderId="0" xfId="0" applyFont="1" applyAlignment="1">
      <alignment horizontal="left" wrapText="1"/>
    </xf>
    <xf numFmtId="0" fontId="0" fillId="0" borderId="0" xfId="0" applyAlignment="1">
      <alignment wrapText="1"/>
    </xf>
    <xf numFmtId="164" fontId="6" fillId="17" borderId="8" xfId="0" applyNumberFormat="1" applyFont="1" applyFill="1" applyBorder="1" applyProtection="1">
      <protection locked="0"/>
    </xf>
    <xf numFmtId="164" fontId="6" fillId="17" borderId="11" xfId="0" applyNumberFormat="1" applyFont="1" applyFill="1" applyBorder="1" applyProtection="1">
      <protection locked="0"/>
    </xf>
    <xf numFmtId="164" fontId="6" fillId="0" borderId="0" xfId="3" applyNumberFormat="1" applyFont="1" applyBorder="1" applyProtection="1">
      <protection locked="0"/>
    </xf>
    <xf numFmtId="164" fontId="6" fillId="0" borderId="3" xfId="3" applyNumberFormat="1" applyFont="1" applyBorder="1" applyProtection="1">
      <protection locked="0"/>
    </xf>
    <xf numFmtId="164" fontId="6" fillId="17" borderId="5" xfId="0" applyNumberFormat="1" applyFont="1" applyFill="1" applyBorder="1" applyProtection="1">
      <protection locked="0"/>
    </xf>
    <xf numFmtId="164" fontId="7" fillId="17" borderId="9" xfId="0" applyNumberFormat="1" applyFont="1" applyFill="1" applyBorder="1" applyAlignment="1" applyProtection="1">
      <alignment horizontal="left" wrapText="1"/>
      <protection locked="0"/>
    </xf>
    <xf numFmtId="164" fontId="6" fillId="0" borderId="8" xfId="0" applyNumberFormat="1" applyFont="1" applyFill="1" applyBorder="1" applyProtection="1">
      <protection locked="0"/>
    </xf>
    <xf numFmtId="164" fontId="7" fillId="11" borderId="0" xfId="0" applyNumberFormat="1" applyFont="1" applyFill="1" applyBorder="1" applyAlignment="1" applyProtection="1">
      <alignment horizontal="left" wrapText="1"/>
      <protection locked="0"/>
    </xf>
  </cellXfs>
  <cellStyles count="16">
    <cellStyle name="Comma" xfId="1" builtinId="3"/>
    <cellStyle name="Comma 2" xfId="7" xr:uid="{7C5057ED-06C0-4175-8ADF-7F62338ABE88}"/>
    <cellStyle name="Comma 3" xfId="12" xr:uid="{8AF8D609-CF66-415A-A6AC-BAB552AECA26}"/>
    <cellStyle name="Comma 4" xfId="15" xr:uid="{48E13077-EB25-4F39-9EE1-CC934B48A26B}"/>
    <cellStyle name="Currency" xfId="2" builtinId="4"/>
    <cellStyle name="Currency 2" xfId="6" xr:uid="{D88FAA5B-8B95-45D8-86AB-5D9BF5C9A2DE}"/>
    <cellStyle name="Hyperlink" xfId="4" builtinId="8"/>
    <cellStyle name="Normal" xfId="0" builtinId="0"/>
    <cellStyle name="Normal 2" xfId="5" xr:uid="{800FAB91-E56E-44FE-AAE3-294D975CE8F4}"/>
    <cellStyle name="Normal 2 2" xfId="10" xr:uid="{FE62181A-C03D-4055-99DE-46FC2506C463}"/>
    <cellStyle name="Normal 3" xfId="8" xr:uid="{ECFDB356-CD04-4B8C-B716-5ACA917038BA}"/>
    <cellStyle name="Normal 4" xfId="13" xr:uid="{D5E29388-546B-4E4D-80F9-4C490B8297DD}"/>
    <cellStyle name="Percent" xfId="3" builtinId="5"/>
    <cellStyle name="Percent 2" xfId="11" xr:uid="{D3476B25-AECD-4A8E-9A38-277A0392E447}"/>
    <cellStyle name="Percent 3" xfId="9" xr:uid="{A1BCF367-3822-4D90-99FF-32CEBEA14E51}"/>
    <cellStyle name="Percent 4" xfId="14" xr:uid="{6D6CBB6C-8778-41DF-8ACC-C1C5F35ED66C}"/>
  </cellStyles>
  <dxfs count="26">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numFmt numFmtId="19" formatCode="m/d/yyyy"/>
      <fill>
        <patternFill patternType="solid">
          <fgColor indexed="64"/>
          <bgColor theme="0"/>
        </patternFill>
      </fill>
      <protection locked="0" hidden="0"/>
    </dxf>
    <dxf>
      <fill>
        <patternFill patternType="solid">
          <fgColor indexed="64"/>
          <bgColor theme="0"/>
        </patternFill>
      </fill>
      <protection locked="0" hidden="0"/>
    </dxf>
    <dxf>
      <numFmt numFmtId="19" formatCode="m/d/yyyy"/>
      <fill>
        <patternFill patternType="solid">
          <fgColor indexed="64"/>
          <bgColor theme="0"/>
        </patternFill>
      </fill>
      <protection locked="0" hidden="0"/>
    </dxf>
  </dxfs>
  <tableStyles count="0" defaultTableStyle="TableStyleMedium2" defaultPivotStyle="PivotStyleLight16"/>
  <colors>
    <mruColors>
      <color rgb="FF0000FF"/>
      <color rgb="FFFF505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62164</xdr:colOff>
      <xdr:row>0</xdr:row>
      <xdr:rowOff>89735</xdr:rowOff>
    </xdr:from>
    <xdr:to>
      <xdr:col>13</xdr:col>
      <xdr:colOff>270712</xdr:colOff>
      <xdr:row>10</xdr:row>
      <xdr:rowOff>52542</xdr:rowOff>
    </xdr:to>
    <xdr:pic>
      <xdr:nvPicPr>
        <xdr:cNvPr id="6" name="Picture 5">
          <a:extLst>
            <a:ext uri="{FF2B5EF4-FFF2-40B4-BE49-F238E27FC236}">
              <a16:creationId xmlns:a16="http://schemas.microsoft.com/office/drawing/2014/main" id="{C183225F-545E-4C06-8900-035C05DA70A2}"/>
            </a:ext>
          </a:extLst>
        </xdr:cNvPr>
        <xdr:cNvPicPr>
          <a:picLocks noChangeAspect="1"/>
        </xdr:cNvPicPr>
      </xdr:nvPicPr>
      <xdr:blipFill>
        <a:blip xmlns:r="http://schemas.openxmlformats.org/officeDocument/2006/relationships" r:embed="rId1"/>
        <a:stretch>
          <a:fillRect/>
        </a:stretch>
      </xdr:blipFill>
      <xdr:spPr>
        <a:xfrm>
          <a:off x="3120190" y="89735"/>
          <a:ext cx="5101390" cy="1867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28576</xdr:colOff>
      <xdr:row>49</xdr:row>
      <xdr:rowOff>161926</xdr:rowOff>
    </xdr:from>
    <xdr:to>
      <xdr:col>4</xdr:col>
      <xdr:colOff>561975</xdr:colOff>
      <xdr:row>49</xdr:row>
      <xdr:rowOff>180975</xdr:rowOff>
    </xdr:to>
    <xdr:cxnSp macro="">
      <xdr:nvCxnSpPr>
        <xdr:cNvPr id="4" name="Straight Arrow Connector 3">
          <a:extLst>
            <a:ext uri="{FF2B5EF4-FFF2-40B4-BE49-F238E27FC236}">
              <a16:creationId xmlns:a16="http://schemas.microsoft.com/office/drawing/2014/main" id="{9A2587A3-1454-DF4F-80F8-C68636CBD175}"/>
            </a:ext>
          </a:extLst>
        </xdr:cNvPr>
        <xdr:cNvCxnSpPr/>
      </xdr:nvCxnSpPr>
      <xdr:spPr>
        <a:xfrm flipH="1" flipV="1">
          <a:off x="5734051" y="9039226"/>
          <a:ext cx="533399" cy="190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10</xdr:row>
      <xdr:rowOff>38100</xdr:rowOff>
    </xdr:from>
    <xdr:to>
      <xdr:col>3</xdr:col>
      <xdr:colOff>609600</xdr:colOff>
      <xdr:row>11</xdr:row>
      <xdr:rowOff>12700</xdr:rowOff>
    </xdr:to>
    <xdr:sp macro="" textlink="">
      <xdr:nvSpPr>
        <xdr:cNvPr id="2" name="Right Brace 1">
          <a:extLst>
            <a:ext uri="{FF2B5EF4-FFF2-40B4-BE49-F238E27FC236}">
              <a16:creationId xmlns:a16="http://schemas.microsoft.com/office/drawing/2014/main" id="{E2A80E55-DA2B-4BD2-97E4-A18323B0F79E}"/>
            </a:ext>
          </a:extLst>
        </xdr:cNvPr>
        <xdr:cNvSpPr/>
      </xdr:nvSpPr>
      <xdr:spPr>
        <a:xfrm>
          <a:off x="3044825" y="2038350"/>
          <a:ext cx="450850" cy="174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38100</xdr:colOff>
      <xdr:row>13</xdr:row>
      <xdr:rowOff>38100</xdr:rowOff>
    </xdr:from>
    <xdr:to>
      <xdr:col>3</xdr:col>
      <xdr:colOff>622300</xdr:colOff>
      <xdr:row>14</xdr:row>
      <xdr:rowOff>190500</xdr:rowOff>
    </xdr:to>
    <xdr:cxnSp macro="">
      <xdr:nvCxnSpPr>
        <xdr:cNvPr id="3" name="Straight Arrow Connector 2">
          <a:extLst>
            <a:ext uri="{FF2B5EF4-FFF2-40B4-BE49-F238E27FC236}">
              <a16:creationId xmlns:a16="http://schemas.microsoft.com/office/drawing/2014/main" id="{6D00731F-91B2-47DF-ABA9-205B537A4B4A}"/>
            </a:ext>
          </a:extLst>
        </xdr:cNvPr>
        <xdr:cNvCxnSpPr/>
      </xdr:nvCxnSpPr>
      <xdr:spPr>
        <a:xfrm flipH="1" flipV="1">
          <a:off x="2943225" y="2638425"/>
          <a:ext cx="555625"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30</xdr:row>
      <xdr:rowOff>127000</xdr:rowOff>
    </xdr:from>
    <xdr:to>
      <xdr:col>3</xdr:col>
      <xdr:colOff>622300</xdr:colOff>
      <xdr:row>30</xdr:row>
      <xdr:rowOff>127000</xdr:rowOff>
    </xdr:to>
    <xdr:cxnSp macro="">
      <xdr:nvCxnSpPr>
        <xdr:cNvPr id="4" name="Straight Arrow Connector 3">
          <a:extLst>
            <a:ext uri="{FF2B5EF4-FFF2-40B4-BE49-F238E27FC236}">
              <a16:creationId xmlns:a16="http://schemas.microsoft.com/office/drawing/2014/main" id="{9BEE2DA9-C5A2-44DA-B710-F46FA2D25C59}"/>
            </a:ext>
          </a:extLst>
        </xdr:cNvPr>
        <xdr:cNvCxnSpPr/>
      </xdr:nvCxnSpPr>
      <xdr:spPr>
        <a:xfrm flipH="1">
          <a:off x="2968625" y="61277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31</xdr:row>
      <xdr:rowOff>101600</xdr:rowOff>
    </xdr:from>
    <xdr:to>
      <xdr:col>3</xdr:col>
      <xdr:colOff>622300</xdr:colOff>
      <xdr:row>31</xdr:row>
      <xdr:rowOff>101600</xdr:rowOff>
    </xdr:to>
    <xdr:cxnSp macro="">
      <xdr:nvCxnSpPr>
        <xdr:cNvPr id="5" name="Straight Arrow Connector 4">
          <a:extLst>
            <a:ext uri="{FF2B5EF4-FFF2-40B4-BE49-F238E27FC236}">
              <a16:creationId xmlns:a16="http://schemas.microsoft.com/office/drawing/2014/main" id="{F0A394EC-2E62-42D9-9F1F-4C08B433E19F}"/>
            </a:ext>
          </a:extLst>
        </xdr:cNvPr>
        <xdr:cNvCxnSpPr/>
      </xdr:nvCxnSpPr>
      <xdr:spPr>
        <a:xfrm flipH="1">
          <a:off x="2968625" y="63023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32</xdr:row>
      <xdr:rowOff>101600</xdr:rowOff>
    </xdr:from>
    <xdr:to>
      <xdr:col>3</xdr:col>
      <xdr:colOff>622300</xdr:colOff>
      <xdr:row>32</xdr:row>
      <xdr:rowOff>101600</xdr:rowOff>
    </xdr:to>
    <xdr:cxnSp macro="">
      <xdr:nvCxnSpPr>
        <xdr:cNvPr id="6" name="Straight Arrow Connector 5">
          <a:extLst>
            <a:ext uri="{FF2B5EF4-FFF2-40B4-BE49-F238E27FC236}">
              <a16:creationId xmlns:a16="http://schemas.microsoft.com/office/drawing/2014/main" id="{00EC6923-BE56-455E-9D8E-55E9E78F58DC}"/>
            </a:ext>
          </a:extLst>
        </xdr:cNvPr>
        <xdr:cNvCxnSpPr/>
      </xdr:nvCxnSpPr>
      <xdr:spPr>
        <a:xfrm flipH="1">
          <a:off x="2968625" y="650240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33</xdr:row>
      <xdr:rowOff>101600</xdr:rowOff>
    </xdr:from>
    <xdr:to>
      <xdr:col>3</xdr:col>
      <xdr:colOff>622300</xdr:colOff>
      <xdr:row>33</xdr:row>
      <xdr:rowOff>101600</xdr:rowOff>
    </xdr:to>
    <xdr:cxnSp macro="">
      <xdr:nvCxnSpPr>
        <xdr:cNvPr id="7" name="Straight Arrow Connector 6">
          <a:extLst>
            <a:ext uri="{FF2B5EF4-FFF2-40B4-BE49-F238E27FC236}">
              <a16:creationId xmlns:a16="http://schemas.microsoft.com/office/drawing/2014/main" id="{3D1A9E9A-C605-43C1-8E7F-00FA1BC5F240}"/>
            </a:ext>
          </a:extLst>
        </xdr:cNvPr>
        <xdr:cNvCxnSpPr/>
      </xdr:nvCxnSpPr>
      <xdr:spPr>
        <a:xfrm flipH="1">
          <a:off x="2968625" y="6702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5B769-A75C-49B5-9612-05CCF72D2208}" name="Table1" displayName="Table1" ref="A93:A95" totalsRowShown="0" headerRowDxfId="25" dataDxfId="24">
  <autoFilter ref="A93:A95" xr:uid="{AA2D16EB-FE48-4DBF-BFA1-25B1501CB6F4}"/>
  <tableColumns count="1">
    <tableColumn id="1" xr3:uid="{5CE49E37-0C56-4C95-B6A7-40D22488EFEB}" name="Column1" dataDxfId="2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F97007B-EAEB-4996-A229-60DA6DACEF9E}" name="Table4" displayName="Table4" ref="A122:A124" totalsRowShown="0" headerRowDxfId="8" dataDxfId="7">
  <autoFilter ref="A122:A124" xr:uid="{AA305D8D-E037-42B3-AFA9-AE1FB56851FE}"/>
  <tableColumns count="1">
    <tableColumn id="1" xr3:uid="{F97009B0-267D-4D89-8549-2EDCC07D48DE}" name="Column1"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06A84B-AA36-4AE5-B51D-1BF9257E1B1B}" name="Table5" displayName="Table5" ref="C122:C124" totalsRowShown="0" headerRowDxfId="5" dataDxfId="4">
  <autoFilter ref="C122:C124" xr:uid="{3F25F006-AB6D-44B8-9225-CFCB0F1F12C0}"/>
  <tableColumns count="1">
    <tableColumn id="1" xr3:uid="{BA7C0822-59B7-4007-8A70-B4FE53207BF3}" name="Column1" dataDxf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090D67-AA5F-44AE-B761-228062AAF63B}" name="Table2" displayName="Table2" ref="A86:A93" totalsRowShown="0" headerRowDxfId="2" dataDxfId="1">
  <autoFilter ref="A86:A93" xr:uid="{0C817D79-B577-4203-8EC7-C51A6D561265}"/>
  <tableColumns count="1">
    <tableColumn id="1" xr3:uid="{9BF3A64B-ED5D-46AE-BE48-914337FC4B62}" name="Column1"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7B10BFA-C5A9-4DF0-A1DA-2E433E4F6CFD}" name="Table3" displayName="Table3" ref="C86:C88" totalsRowShown="0">
  <autoFilter ref="C86:C88" xr:uid="{554C56C2-4B67-4428-B205-D756BC114F7F}"/>
  <tableColumns count="1">
    <tableColumn id="1" xr3:uid="{9A199F24-E758-4D72-80E2-2EC3E28C540A}"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ome.treasury.gov/system/files/136/Paycheck-Protection-Program-Application-3-30-2020-v3.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yboyum.com/wp-content/uploads/2020/04/SBA-PPP-Loan-Application-April-2.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907DB-DF1A-4EB3-B064-115852E3031C}">
  <dimension ref="A12:S23"/>
  <sheetViews>
    <sheetView topLeftCell="A19" zoomScale="95" zoomScaleNormal="95" workbookViewId="0">
      <selection activeCell="X19" sqref="X19"/>
    </sheetView>
  </sheetViews>
  <sheetFormatPr defaultRowHeight="15"/>
  <sheetData>
    <row r="12" spans="1:19" hidden="1"/>
    <row r="13" spans="1:19" s="157" customFormat="1" ht="216" customHeight="1">
      <c r="A13" s="714" t="s">
        <v>0</v>
      </c>
      <c r="B13" s="714"/>
      <c r="C13" s="714"/>
      <c r="D13" s="714"/>
      <c r="E13" s="714"/>
      <c r="F13" s="714"/>
      <c r="G13" s="714"/>
      <c r="H13" s="714"/>
      <c r="I13" s="714"/>
      <c r="J13" s="714"/>
      <c r="K13" s="714"/>
      <c r="L13" s="714"/>
      <c r="M13" s="714"/>
      <c r="N13" s="714"/>
      <c r="O13" s="714"/>
      <c r="P13" s="714"/>
      <c r="Q13" s="714"/>
      <c r="R13" s="714"/>
      <c r="S13" s="714"/>
    </row>
    <row r="14" spans="1:19" ht="15" customHeight="1">
      <c r="A14" t="s">
        <v>1</v>
      </c>
    </row>
    <row r="15" spans="1:19" ht="336" customHeight="1">
      <c r="A15" s="716" t="s">
        <v>2</v>
      </c>
      <c r="B15" s="717"/>
      <c r="C15" s="717"/>
      <c r="D15" s="717"/>
      <c r="E15" s="717"/>
      <c r="F15" s="717"/>
      <c r="G15" s="717"/>
      <c r="H15" s="717"/>
      <c r="I15" s="717"/>
      <c r="J15" s="717"/>
      <c r="K15" s="717"/>
      <c r="L15" s="717"/>
      <c r="M15" s="717"/>
      <c r="N15" s="717"/>
      <c r="O15" s="717"/>
      <c r="P15" s="717"/>
      <c r="Q15" s="717"/>
      <c r="R15" s="717"/>
      <c r="S15" s="717"/>
    </row>
    <row r="16" spans="1:19" ht="15" customHeight="1"/>
    <row r="17" spans="1:19" ht="323.25" customHeight="1">
      <c r="A17" s="718" t="s">
        <v>530</v>
      </c>
      <c r="B17" s="719"/>
      <c r="C17" s="719"/>
      <c r="D17" s="719"/>
      <c r="E17" s="719"/>
      <c r="F17" s="719"/>
      <c r="G17" s="719"/>
      <c r="H17" s="719"/>
      <c r="I17" s="719"/>
      <c r="J17" s="719"/>
      <c r="K17" s="719"/>
      <c r="L17" s="719"/>
      <c r="M17" s="719"/>
      <c r="N17" s="719"/>
      <c r="O17" s="719"/>
      <c r="P17" s="719"/>
      <c r="Q17" s="719"/>
      <c r="R17" s="719"/>
      <c r="S17" s="719"/>
    </row>
    <row r="18" spans="1:19" s="381" customFormat="1" ht="15.75" customHeight="1">
      <c r="A18" s="675"/>
      <c r="B18" s="676"/>
      <c r="C18" s="676"/>
      <c r="D18" s="676"/>
      <c r="E18" s="676"/>
      <c r="F18" s="676"/>
      <c r="G18" s="676"/>
      <c r="H18" s="676"/>
      <c r="I18" s="676"/>
      <c r="J18" s="676"/>
      <c r="K18" s="676"/>
      <c r="L18" s="676"/>
      <c r="M18" s="676"/>
      <c r="N18" s="676"/>
      <c r="O18" s="676"/>
      <c r="P18" s="676"/>
      <c r="Q18" s="676"/>
      <c r="R18" s="676"/>
      <c r="S18" s="676"/>
    </row>
    <row r="19" spans="1:19" ht="193.5" customHeight="1">
      <c r="A19" s="720" t="s">
        <v>529</v>
      </c>
      <c r="B19" s="718"/>
      <c r="C19" s="718"/>
      <c r="D19" s="718"/>
      <c r="E19" s="718"/>
      <c r="F19" s="718"/>
      <c r="G19" s="718"/>
      <c r="H19" s="718"/>
      <c r="I19" s="718"/>
      <c r="J19" s="718"/>
      <c r="K19" s="718"/>
      <c r="L19" s="718"/>
      <c r="M19" s="718"/>
      <c r="N19" s="718"/>
      <c r="O19" s="718"/>
      <c r="P19" s="718"/>
      <c r="Q19" s="718"/>
      <c r="R19" s="718"/>
      <c r="S19" s="718"/>
    </row>
    <row r="20" spans="1:19">
      <c r="A20" t="s">
        <v>1</v>
      </c>
    </row>
    <row r="21" spans="1:19" ht="216.75" customHeight="1">
      <c r="A21" s="720" t="s">
        <v>3</v>
      </c>
      <c r="B21" s="719"/>
      <c r="C21" s="719"/>
      <c r="D21" s="719"/>
      <c r="E21" s="719"/>
      <c r="F21" s="719"/>
      <c r="G21" s="719"/>
      <c r="H21" s="719"/>
      <c r="I21" s="719"/>
      <c r="J21" s="719"/>
      <c r="K21" s="719"/>
      <c r="L21" s="719"/>
      <c r="M21" s="719"/>
      <c r="N21" s="719"/>
      <c r="O21" s="719"/>
      <c r="P21" s="719"/>
      <c r="Q21" s="719"/>
      <c r="R21" s="719"/>
      <c r="S21" s="719"/>
    </row>
    <row r="23" spans="1:19" ht="198" customHeight="1">
      <c r="A23" s="715" t="s">
        <v>4</v>
      </c>
      <c r="B23" s="715"/>
      <c r="C23" s="715"/>
      <c r="D23" s="715"/>
      <c r="E23" s="715"/>
      <c r="F23" s="715"/>
      <c r="G23" s="715"/>
      <c r="H23" s="715"/>
      <c r="I23" s="715"/>
      <c r="J23" s="715"/>
      <c r="K23" s="715"/>
      <c r="L23" s="715"/>
      <c r="M23" s="715"/>
      <c r="N23" s="715"/>
      <c r="O23" s="715"/>
      <c r="P23" s="715"/>
      <c r="Q23" s="715"/>
      <c r="R23" s="715"/>
      <c r="S23" s="715"/>
    </row>
  </sheetData>
  <mergeCells count="6">
    <mergeCell ref="A13:S13"/>
    <mergeCell ref="A23:S23"/>
    <mergeCell ref="A15:S15"/>
    <mergeCell ref="A17:S17"/>
    <mergeCell ref="A21:S21"/>
    <mergeCell ref="A19:S19"/>
  </mergeCells>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A8585-AB6E-4389-B411-34DA4522AD7A}">
  <dimension ref="A1:V127"/>
  <sheetViews>
    <sheetView topLeftCell="A7" workbookViewId="0">
      <selection activeCell="H48" sqref="H48"/>
    </sheetView>
  </sheetViews>
  <sheetFormatPr defaultRowHeight="15"/>
  <cols>
    <col min="1" max="1" width="41.28515625" style="52" customWidth="1"/>
    <col min="2" max="2" width="18.140625" style="52" customWidth="1"/>
    <col min="3" max="3" width="27.7109375" style="52" customWidth="1"/>
    <col min="4" max="6" width="24.28515625" style="52" customWidth="1"/>
    <col min="7" max="7" width="18.28515625" style="52" customWidth="1"/>
    <col min="8" max="8" width="12.7109375" style="52" customWidth="1"/>
    <col min="9" max="9" width="17.85546875" style="52" customWidth="1"/>
    <col min="10" max="12" width="17" style="52" customWidth="1"/>
    <col min="13" max="13" width="14.28515625" style="52" customWidth="1"/>
    <col min="14" max="14" width="9.140625" style="52"/>
    <col min="15" max="15" width="13.85546875" style="52" customWidth="1"/>
    <col min="16" max="16" width="16.28515625" style="52" customWidth="1"/>
    <col min="17" max="17" width="9.85546875" style="52" customWidth="1"/>
    <col min="18" max="18" width="10.42578125" style="52" customWidth="1"/>
    <col min="19" max="19" width="9.140625" style="52"/>
    <col min="20" max="20" width="12.5703125" style="52" bestFit="1" customWidth="1"/>
    <col min="21" max="22" width="10.5703125" style="52" bestFit="1" customWidth="1"/>
    <col min="23" max="16384" width="9.140625" style="52"/>
  </cols>
  <sheetData>
    <row r="1" spans="1:12" ht="33.75">
      <c r="A1" s="823" t="s">
        <v>333</v>
      </c>
      <c r="B1" s="823"/>
      <c r="C1" s="823"/>
      <c r="D1" s="823"/>
      <c r="E1" s="823"/>
      <c r="F1" s="823"/>
      <c r="G1" s="823"/>
      <c r="H1" s="823"/>
      <c r="I1" s="823"/>
      <c r="J1" s="823"/>
      <c r="K1" s="823"/>
      <c r="L1" s="823"/>
    </row>
    <row r="2" spans="1:12" ht="33.75">
      <c r="A2" s="823" t="s">
        <v>523</v>
      </c>
      <c r="B2" s="823"/>
      <c r="C2" s="823"/>
      <c r="D2" s="823"/>
      <c r="E2" s="823"/>
      <c r="F2" s="823"/>
      <c r="G2" s="823"/>
      <c r="H2" s="823"/>
      <c r="I2" s="823"/>
      <c r="J2" s="823"/>
      <c r="K2" s="823"/>
      <c r="L2" s="823"/>
    </row>
    <row r="3" spans="1:12" ht="33.75">
      <c r="A3" s="823" t="s">
        <v>522</v>
      </c>
      <c r="B3" s="823"/>
      <c r="C3" s="823"/>
      <c r="D3" s="823"/>
      <c r="E3" s="823"/>
      <c r="F3" s="823"/>
      <c r="G3" s="823"/>
      <c r="H3" s="823"/>
      <c r="I3" s="823"/>
      <c r="J3" s="823"/>
      <c r="K3" s="823"/>
      <c r="L3" s="823"/>
    </row>
    <row r="4" spans="1:12" s="228" customFormat="1" ht="19.5" customHeight="1">
      <c r="A4" s="441" t="s">
        <v>6</v>
      </c>
      <c r="B4" s="290"/>
      <c r="C4" s="227"/>
      <c r="D4" s="227"/>
      <c r="E4" s="227"/>
      <c r="F4" s="227"/>
      <c r="G4" s="227"/>
      <c r="H4" s="227"/>
      <c r="I4" s="227"/>
      <c r="J4" s="227"/>
      <c r="K4" s="227"/>
      <c r="L4" s="227"/>
    </row>
    <row r="5" spans="1:12" ht="15.75">
      <c r="A5" s="283" t="str">
        <f>'PPP Forgiveness Calculator'!A4</f>
        <v>As of 6/24/2020</v>
      </c>
      <c r="B5" s="283"/>
    </row>
    <row r="7" spans="1:12">
      <c r="A7" s="158" t="s">
        <v>334</v>
      </c>
      <c r="B7" s="158"/>
    </row>
    <row r="8" spans="1:12">
      <c r="A8" s="457" t="s">
        <v>335</v>
      </c>
      <c r="B8" s="158"/>
    </row>
    <row r="9" spans="1:12">
      <c r="A9" s="457" t="s">
        <v>336</v>
      </c>
      <c r="B9" s="158"/>
    </row>
    <row r="10" spans="1:12">
      <c r="A10" s="505" t="s">
        <v>337</v>
      </c>
      <c r="B10" s="158"/>
    </row>
    <row r="11" spans="1:12">
      <c r="A11" s="505" t="s">
        <v>338</v>
      </c>
      <c r="B11" s="158"/>
    </row>
    <row r="12" spans="1:12">
      <c r="A12" s="158"/>
      <c r="B12" s="158"/>
    </row>
    <row r="13" spans="1:12" ht="15.75">
      <c r="A13" s="349" t="s">
        <v>124</v>
      </c>
      <c r="B13" s="331"/>
    </row>
    <row r="14" spans="1:12" ht="15.75">
      <c r="A14" s="445" t="s">
        <v>127</v>
      </c>
      <c r="B14" s="456"/>
      <c r="C14" s="456"/>
      <c r="D14" s="456"/>
      <c r="E14" s="456"/>
      <c r="F14" s="456"/>
      <c r="G14" s="456"/>
      <c r="H14" s="351"/>
    </row>
    <row r="15" spans="1:12" s="351" customFormat="1" ht="15.75">
      <c r="A15" s="331"/>
    </row>
    <row r="16" spans="1:12" s="351" customFormat="1" ht="15.75">
      <c r="A16" s="458" t="s">
        <v>339</v>
      </c>
    </row>
    <row r="17" spans="1:8" s="351" customFormat="1" ht="15.75">
      <c r="A17" s="506" t="s">
        <v>340</v>
      </c>
    </row>
    <row r="18" spans="1:8" s="351" customFormat="1" ht="15.75">
      <c r="A18" s="507" t="s">
        <v>341</v>
      </c>
    </row>
    <row r="19" spans="1:8" s="351" customFormat="1" ht="15.75">
      <c r="A19" s="507" t="s">
        <v>342</v>
      </c>
    </row>
    <row r="20" spans="1:8" s="351" customFormat="1" ht="15.75">
      <c r="A20" s="506" t="s">
        <v>343</v>
      </c>
    </row>
    <row r="21" spans="1:8" s="351" customFormat="1" ht="15.75">
      <c r="A21" s="507" t="s">
        <v>341</v>
      </c>
    </row>
    <row r="22" spans="1:8" s="351" customFormat="1" ht="15.75">
      <c r="A22" s="507" t="s">
        <v>342</v>
      </c>
    </row>
    <row r="23" spans="1:8" s="351" customFormat="1" ht="15.75">
      <c r="A23" s="507" t="s">
        <v>344</v>
      </c>
    </row>
    <row r="24" spans="1:8" s="351" customFormat="1" ht="15.75">
      <c r="A24" s="331"/>
    </row>
    <row r="25" spans="1:8" s="351" customFormat="1" ht="15.75">
      <c r="A25" s="499" t="s">
        <v>345</v>
      </c>
      <c r="B25" s="500"/>
      <c r="C25" s="501">
        <f>'FTE Calculator (if needed)'!D26</f>
        <v>43952</v>
      </c>
    </row>
    <row r="26" spans="1:8" s="351" customFormat="1">
      <c r="A26" s="704" t="s">
        <v>346</v>
      </c>
      <c r="B26" s="192"/>
      <c r="C26" s="655">
        <f>C25+55</f>
        <v>44007</v>
      </c>
    </row>
    <row r="27" spans="1:8" s="351" customFormat="1">
      <c r="A27" s="705" t="s">
        <v>347</v>
      </c>
      <c r="B27" s="502"/>
      <c r="C27" s="503">
        <f>C25+167</f>
        <v>44119</v>
      </c>
    </row>
    <row r="28" spans="1:8" s="351" customFormat="1" ht="15.75">
      <c r="A28" s="331"/>
    </row>
    <row r="29" spans="1:8" s="351" customFormat="1" ht="15.75">
      <c r="A29" s="656" t="s">
        <v>348</v>
      </c>
      <c r="B29" s="657"/>
      <c r="C29" s="658">
        <v>8</v>
      </c>
    </row>
    <row r="30" spans="1:8" s="351" customFormat="1" ht="15.75">
      <c r="A30" s="331"/>
    </row>
    <row r="31" spans="1:8" s="351" customFormat="1" ht="63" customHeight="1">
      <c r="A31" s="859" t="s">
        <v>349</v>
      </c>
      <c r="B31" s="860"/>
      <c r="C31" s="504" t="s">
        <v>350</v>
      </c>
    </row>
    <row r="32" spans="1:8" ht="15.75">
      <c r="A32" s="331"/>
      <c r="B32" s="351"/>
      <c r="C32" s="351"/>
      <c r="D32" s="351"/>
      <c r="E32" s="351"/>
      <c r="F32" s="351"/>
      <c r="G32" s="351"/>
      <c r="H32" s="351"/>
    </row>
    <row r="33" spans="1:22" ht="32.25" customHeight="1">
      <c r="A33" s="861" t="s">
        <v>351</v>
      </c>
      <c r="B33" s="862"/>
      <c r="C33" s="515"/>
      <c r="D33" s="192" t="s">
        <v>1</v>
      </c>
      <c r="E33" s="192"/>
      <c r="F33" s="192"/>
      <c r="G33" s="351"/>
      <c r="H33" s="351"/>
    </row>
    <row r="34" spans="1:22" ht="15.75" customHeight="1">
      <c r="A34" s="510"/>
      <c r="B34" s="510"/>
      <c r="C34" s="511"/>
      <c r="D34" s="351"/>
      <c r="E34" s="351"/>
      <c r="F34" s="351"/>
      <c r="G34" s="351"/>
      <c r="H34" s="351"/>
    </row>
    <row r="35" spans="1:22" ht="69">
      <c r="A35" s="331"/>
      <c r="B35" s="351"/>
      <c r="C35" s="351"/>
      <c r="D35" s="513" t="s">
        <v>352</v>
      </c>
      <c r="E35" s="513"/>
      <c r="F35" s="513"/>
      <c r="G35" s="514" t="s">
        <v>353</v>
      </c>
      <c r="H35" s="514" t="s">
        <v>354</v>
      </c>
    </row>
    <row r="36" spans="1:22" ht="32.25" customHeight="1">
      <c r="A36" s="861" t="s">
        <v>355</v>
      </c>
      <c r="B36" s="863"/>
      <c r="C36" s="519" t="s">
        <v>356</v>
      </c>
      <c r="D36" s="518">
        <f>IF(C36='FTE Calculator (if needed)'!A88,40,IF(C36='FTE Calculator (if needed)'!A89,80,IF(C36='FTE Calculator (if needed)'!A90,86.67,IF(C36='FTE Calculator (if needed)'!A91,173.33,IF(C36='FTE Calculator (if needed)'!A92,520,IF(C36='FTE Calculator (if needed)'!A93,2080,"Select From List"))))))</f>
        <v>80</v>
      </c>
      <c r="E36" s="518"/>
      <c r="F36" s="518"/>
      <c r="G36" s="512">
        <f>IF(C36='FTE Calculator (if needed)'!A88,7,IF(C36='FTE Calculator (if needed)'!A89,14,IF(C36='FTE Calculator (if needed)'!A90,86.67,IF(C36='FTE Calculator (if needed)'!A91,173.33,IF(C36='FTE Calculator (if needed)'!A92,520,IF(C36='FTE Calculator (if needed)'!A93,2080,"Select From List"))))))</f>
        <v>14</v>
      </c>
      <c r="H36" s="512">
        <f>IF(C36='FTE Calculator (if needed)'!A88,(1*C33),IF(C36='FTE Calculator (if needed)'!A89,(2*C33),IF(C36='FTE Calculator (if needed)'!A90,(2*2.17),IF(C36='FTE Calculator (if needed)'!A91,(4.33*C33),IF(C36='FTE Calculator (if needed)'!A92,(13*C33),IF(C36='FTE Calculator (if needed)'!A93,(52*C33),"Select From List"))))))</f>
        <v>0</v>
      </c>
    </row>
    <row r="37" spans="1:22" ht="32.25" customHeight="1">
      <c r="A37" s="331"/>
      <c r="B37" s="351"/>
      <c r="C37" s="509"/>
      <c r="D37" s="192"/>
      <c r="E37" s="192"/>
      <c r="F37" s="192"/>
      <c r="G37" s="351"/>
      <c r="H37" s="351"/>
    </row>
    <row r="38" spans="1:22" ht="16.5" thickBot="1">
      <c r="A38" s="331"/>
      <c r="B38" s="351"/>
      <c r="C38" s="351"/>
      <c r="D38" s="351"/>
      <c r="E38" s="351"/>
      <c r="F38" s="351"/>
      <c r="G38" s="351"/>
      <c r="H38" s="351"/>
    </row>
    <row r="39" spans="1:22" ht="45.75" thickBot="1">
      <c r="A39" s="583" t="s">
        <v>357</v>
      </c>
      <c r="B39" s="552"/>
      <c r="C39" s="461" t="s">
        <v>358</v>
      </c>
      <c r="D39" s="572"/>
      <c r="E39" s="572"/>
      <c r="F39" s="572"/>
      <c r="G39" s="570"/>
      <c r="H39" s="462" t="s">
        <v>359</v>
      </c>
      <c r="I39" s="570"/>
      <c r="J39" s="462" t="s">
        <v>359</v>
      </c>
      <c r="K39" s="571"/>
      <c r="L39" s="571"/>
      <c r="M39" s="571"/>
      <c r="N39" s="571"/>
      <c r="O39" s="571"/>
      <c r="P39" s="571"/>
      <c r="Q39" s="571"/>
      <c r="R39" s="463" t="s">
        <v>360</v>
      </c>
    </row>
    <row r="40" spans="1:22" ht="15.75">
      <c r="A40" s="553" t="s">
        <v>361</v>
      </c>
      <c r="B40" s="192"/>
      <c r="C40" s="824" t="s">
        <v>362</v>
      </c>
      <c r="D40" s="825"/>
      <c r="E40" s="693"/>
      <c r="F40" s="693"/>
      <c r="G40" s="826" t="s">
        <v>363</v>
      </c>
      <c r="H40" s="826"/>
      <c r="I40" s="826"/>
      <c r="J40" s="826"/>
      <c r="K40" s="827" t="s">
        <v>364</v>
      </c>
      <c r="L40" s="827"/>
      <c r="M40" s="827"/>
      <c r="N40" s="827"/>
      <c r="O40" s="827" t="s">
        <v>365</v>
      </c>
      <c r="P40" s="827"/>
      <c r="Q40" s="827"/>
      <c r="R40" s="569"/>
    </row>
    <row r="41" spans="1:22" s="351" customFormat="1" ht="15.75">
      <c r="A41" s="553"/>
      <c r="B41" s="192"/>
      <c r="C41" s="867" t="s">
        <v>366</v>
      </c>
      <c r="D41" s="868"/>
      <c r="E41" s="867" t="s">
        <v>367</v>
      </c>
      <c r="F41" s="868"/>
      <c r="G41" s="618"/>
      <c r="H41" s="618"/>
      <c r="I41" s="618"/>
      <c r="J41" s="618"/>
      <c r="K41" s="672"/>
      <c r="L41" s="663"/>
      <c r="M41" s="663"/>
      <c r="N41" s="673"/>
      <c r="O41" s="511"/>
      <c r="P41" s="511"/>
      <c r="Q41" s="511"/>
      <c r="R41" s="664"/>
    </row>
    <row r="42" spans="1:22" ht="120">
      <c r="A42" s="554" t="s">
        <v>368</v>
      </c>
      <c r="B42" s="551" t="s">
        <v>369</v>
      </c>
      <c r="C42" s="671" t="s">
        <v>370</v>
      </c>
      <c r="D42" s="574" t="s">
        <v>371</v>
      </c>
      <c r="E42" s="671" t="s">
        <v>372</v>
      </c>
      <c r="F42" s="574" t="s">
        <v>373</v>
      </c>
      <c r="G42" s="547" t="s">
        <v>374</v>
      </c>
      <c r="H42" s="547" t="s">
        <v>375</v>
      </c>
      <c r="I42" s="547" t="s">
        <v>376</v>
      </c>
      <c r="J42" s="547" t="s">
        <v>275</v>
      </c>
      <c r="K42" s="520" t="s">
        <v>377</v>
      </c>
      <c r="L42" s="508" t="s">
        <v>378</v>
      </c>
      <c r="M42" s="508" t="s">
        <v>379</v>
      </c>
      <c r="N42" s="674" t="s">
        <v>380</v>
      </c>
      <c r="O42" s="547" t="s">
        <v>381</v>
      </c>
      <c r="P42" s="547" t="s">
        <v>382</v>
      </c>
      <c r="Q42" s="547" t="s">
        <v>383</v>
      </c>
      <c r="R42" s="573" t="s">
        <v>384</v>
      </c>
    </row>
    <row r="43" spans="1:22">
      <c r="A43" s="575" t="s">
        <v>385</v>
      </c>
      <c r="B43" s="495"/>
      <c r="C43" s="665"/>
      <c r="D43" s="666">
        <f>IF(C43&lt;15385,0,(C43-15385))</f>
        <v>0</v>
      </c>
      <c r="E43" s="665"/>
      <c r="F43" s="666">
        <f>IF(E43&lt;46154,0,(E43-46154))</f>
        <v>0</v>
      </c>
      <c r="G43" s="498" t="s">
        <v>386</v>
      </c>
      <c r="H43" s="498"/>
      <c r="I43" s="549"/>
      <c r="J43" s="524">
        <f>'FTE Calculator (if needed)'!I52</f>
        <v>0</v>
      </c>
      <c r="K43" s="560">
        <f>IFERROR(IF(G43="Hourly",(C43+D43)/H43,((C43+D43)/($H$36)*52)),0)</f>
        <v>0</v>
      </c>
      <c r="L43" s="497"/>
      <c r="M43" s="516"/>
      <c r="N43" s="525" t="str">
        <f>IFERROR(K43/L43,"N/A")</f>
        <v>N/A</v>
      </c>
      <c r="O43" s="497"/>
      <c r="P43" s="497"/>
      <c r="Q43" s="497"/>
      <c r="R43" s="576">
        <f>IF(N43&gt;=0.75,0,IF(Q43&gt;=O43,0,IF(G43="Hourly",((L43*0.75)-K43)*M43*$H$36,(((L43*0.75)-K43)*$H$36)/52)))</f>
        <v>0</v>
      </c>
    </row>
    <row r="44" spans="1:22">
      <c r="A44" s="575" t="s">
        <v>387</v>
      </c>
      <c r="B44" s="496"/>
      <c r="C44" s="667"/>
      <c r="D44" s="668">
        <f t="shared" ref="D44:D65" si="0">IF(C44&lt;15385,0,(C44-15385))</f>
        <v>0</v>
      </c>
      <c r="E44" s="667"/>
      <c r="F44" s="668">
        <f t="shared" ref="F44:F65" si="1">IF(E44&lt;46154,0,(E44-46154))</f>
        <v>0</v>
      </c>
      <c r="G44" s="493" t="s">
        <v>388</v>
      </c>
      <c r="H44" s="493"/>
      <c r="I44" s="549"/>
      <c r="J44" s="577">
        <f>'FTE Calculator (if needed)'!I53</f>
        <v>0</v>
      </c>
      <c r="K44" s="560">
        <f t="shared" ref="K44:K65" si="2">IFERROR(IF(G44="Hourly",(C44+D44)/H44,((C44+D44)/($H$36)*52)),0)</f>
        <v>0</v>
      </c>
      <c r="L44" s="497"/>
      <c r="M44" s="517" t="s">
        <v>1</v>
      </c>
      <c r="N44" s="526" t="str">
        <f>IFERROR(K44/L44,"N/A")</f>
        <v>N/A</v>
      </c>
      <c r="O44" s="497"/>
      <c r="P44" s="497"/>
      <c r="Q44" s="497"/>
      <c r="R44" s="576">
        <f t="shared" ref="R44:R65" si="3">IF(N44&gt;=0.75,0,IF(Q44&gt;=O44,0,IF(G44="Hourly",((L44*0.75)-K44)*M44*$H$36,(((L44*0.75)-K44)*$H$36)/52)))</f>
        <v>0</v>
      </c>
    </row>
    <row r="45" spans="1:22">
      <c r="A45" s="575" t="s">
        <v>389</v>
      </c>
      <c r="B45" s="496"/>
      <c r="C45" s="667"/>
      <c r="D45" s="668">
        <f t="shared" si="0"/>
        <v>0</v>
      </c>
      <c r="E45" s="667"/>
      <c r="F45" s="668">
        <f t="shared" si="1"/>
        <v>0</v>
      </c>
      <c r="G45" s="493"/>
      <c r="H45" s="493"/>
      <c r="I45" s="549"/>
      <c r="J45" s="577">
        <f>'FTE Calculator (if needed)'!I54</f>
        <v>0</v>
      </c>
      <c r="K45" s="560">
        <f t="shared" si="2"/>
        <v>0</v>
      </c>
      <c r="L45" s="497"/>
      <c r="M45" s="517"/>
      <c r="N45" s="526" t="str">
        <f t="shared" ref="N45:N65" si="4">IFERROR(K45/L45,"N/A")</f>
        <v>N/A</v>
      </c>
      <c r="O45" s="497"/>
      <c r="P45" s="497"/>
      <c r="Q45" s="497"/>
      <c r="R45" s="576">
        <f t="shared" si="3"/>
        <v>0</v>
      </c>
      <c r="T45" s="173"/>
    </row>
    <row r="46" spans="1:22">
      <c r="A46" s="575" t="s">
        <v>390</v>
      </c>
      <c r="B46" s="496"/>
      <c r="C46" s="667"/>
      <c r="D46" s="668">
        <f t="shared" si="0"/>
        <v>0</v>
      </c>
      <c r="E46" s="667"/>
      <c r="F46" s="668">
        <f t="shared" si="1"/>
        <v>0</v>
      </c>
      <c r="G46" s="493"/>
      <c r="H46" s="493"/>
      <c r="I46" s="549"/>
      <c r="J46" s="577">
        <f>'FTE Calculator (if needed)'!I55</f>
        <v>0</v>
      </c>
      <c r="K46" s="560">
        <f t="shared" si="2"/>
        <v>0</v>
      </c>
      <c r="L46" s="497"/>
      <c r="M46" s="517"/>
      <c r="N46" s="526" t="str">
        <f t="shared" si="4"/>
        <v>N/A</v>
      </c>
      <c r="O46" s="497"/>
      <c r="P46" s="497"/>
      <c r="Q46" s="497"/>
      <c r="R46" s="576">
        <f t="shared" si="3"/>
        <v>0</v>
      </c>
      <c r="T46" s="173"/>
      <c r="U46" s="173"/>
      <c r="V46" s="173"/>
    </row>
    <row r="47" spans="1:22">
      <c r="A47" s="575" t="s">
        <v>391</v>
      </c>
      <c r="B47" s="496"/>
      <c r="C47" s="667"/>
      <c r="D47" s="668">
        <f t="shared" si="0"/>
        <v>0</v>
      </c>
      <c r="E47" s="667"/>
      <c r="F47" s="668">
        <f t="shared" si="1"/>
        <v>0</v>
      </c>
      <c r="G47" s="493"/>
      <c r="H47" s="493"/>
      <c r="I47" s="549"/>
      <c r="J47" s="577">
        <f>'FTE Calculator (if needed)'!I56</f>
        <v>0</v>
      </c>
      <c r="K47" s="560">
        <f t="shared" si="2"/>
        <v>0</v>
      </c>
      <c r="L47" s="497"/>
      <c r="M47" s="517"/>
      <c r="N47" s="526" t="str">
        <f t="shared" si="4"/>
        <v>N/A</v>
      </c>
      <c r="O47" s="497"/>
      <c r="P47" s="497"/>
      <c r="Q47" s="497"/>
      <c r="R47" s="576">
        <f t="shared" si="3"/>
        <v>0</v>
      </c>
      <c r="T47" s="173"/>
      <c r="V47" s="173"/>
    </row>
    <row r="48" spans="1:22">
      <c r="A48" s="575" t="s">
        <v>392</v>
      </c>
      <c r="B48" s="496"/>
      <c r="C48" s="667"/>
      <c r="D48" s="668">
        <f t="shared" si="0"/>
        <v>0</v>
      </c>
      <c r="E48" s="667"/>
      <c r="F48" s="668">
        <f t="shared" si="1"/>
        <v>0</v>
      </c>
      <c r="G48" s="493"/>
      <c r="H48" s="493"/>
      <c r="I48" s="549"/>
      <c r="J48" s="577">
        <f>'FTE Calculator (if needed)'!I57</f>
        <v>0</v>
      </c>
      <c r="K48" s="560">
        <f t="shared" si="2"/>
        <v>0</v>
      </c>
      <c r="L48" s="497"/>
      <c r="M48" s="517"/>
      <c r="N48" s="526" t="str">
        <f t="shared" si="4"/>
        <v>N/A</v>
      </c>
      <c r="O48" s="497"/>
      <c r="P48" s="497"/>
      <c r="Q48" s="497"/>
      <c r="R48" s="576">
        <f t="shared" si="3"/>
        <v>0</v>
      </c>
      <c r="T48" s="173" t="s">
        <v>1</v>
      </c>
    </row>
    <row r="49" spans="1:18">
      <c r="A49" s="575" t="s">
        <v>393</v>
      </c>
      <c r="B49" s="496"/>
      <c r="C49" s="667"/>
      <c r="D49" s="668">
        <f t="shared" si="0"/>
        <v>0</v>
      </c>
      <c r="E49" s="667"/>
      <c r="F49" s="668">
        <f t="shared" si="1"/>
        <v>0</v>
      </c>
      <c r="G49" s="493"/>
      <c r="H49" s="493"/>
      <c r="I49" s="549"/>
      <c r="J49" s="577">
        <f>'FTE Calculator (if needed)'!I58</f>
        <v>0</v>
      </c>
      <c r="K49" s="560">
        <f t="shared" si="2"/>
        <v>0</v>
      </c>
      <c r="L49" s="497"/>
      <c r="M49" s="517"/>
      <c r="N49" s="526" t="str">
        <f t="shared" si="4"/>
        <v>N/A</v>
      </c>
      <c r="O49" s="497"/>
      <c r="P49" s="497"/>
      <c r="Q49" s="497"/>
      <c r="R49" s="576">
        <f t="shared" si="3"/>
        <v>0</v>
      </c>
    </row>
    <row r="50" spans="1:18">
      <c r="A50" s="575" t="s">
        <v>394</v>
      </c>
      <c r="B50" s="496"/>
      <c r="C50" s="667"/>
      <c r="D50" s="668">
        <f t="shared" si="0"/>
        <v>0</v>
      </c>
      <c r="E50" s="667"/>
      <c r="F50" s="668">
        <f t="shared" si="1"/>
        <v>0</v>
      </c>
      <c r="G50" s="493"/>
      <c r="H50" s="493"/>
      <c r="I50" s="549"/>
      <c r="J50" s="577">
        <f>'FTE Calculator (if needed)'!I59</f>
        <v>0</v>
      </c>
      <c r="K50" s="560">
        <f t="shared" si="2"/>
        <v>0</v>
      </c>
      <c r="L50" s="497"/>
      <c r="M50" s="517"/>
      <c r="N50" s="526" t="str">
        <f t="shared" si="4"/>
        <v>N/A</v>
      </c>
      <c r="O50" s="497"/>
      <c r="P50" s="497"/>
      <c r="Q50" s="497"/>
      <c r="R50" s="576">
        <f t="shared" si="3"/>
        <v>0</v>
      </c>
    </row>
    <row r="51" spans="1:18">
      <c r="A51" s="575" t="s">
        <v>395</v>
      </c>
      <c r="B51" s="496"/>
      <c r="C51" s="667"/>
      <c r="D51" s="668">
        <f t="shared" si="0"/>
        <v>0</v>
      </c>
      <c r="E51" s="667"/>
      <c r="F51" s="668">
        <f t="shared" si="1"/>
        <v>0</v>
      </c>
      <c r="G51" s="493"/>
      <c r="H51" s="493"/>
      <c r="I51" s="549"/>
      <c r="J51" s="577">
        <f>'FTE Calculator (if needed)'!I60</f>
        <v>0</v>
      </c>
      <c r="K51" s="560">
        <f t="shared" si="2"/>
        <v>0</v>
      </c>
      <c r="L51" s="497"/>
      <c r="M51" s="517"/>
      <c r="N51" s="526" t="str">
        <f t="shared" si="4"/>
        <v>N/A</v>
      </c>
      <c r="O51" s="497"/>
      <c r="P51" s="497"/>
      <c r="Q51" s="497"/>
      <c r="R51" s="576">
        <f t="shared" si="3"/>
        <v>0</v>
      </c>
    </row>
    <row r="52" spans="1:18">
      <c r="A52" s="575" t="s">
        <v>396</v>
      </c>
      <c r="B52" s="496"/>
      <c r="C52" s="667"/>
      <c r="D52" s="668">
        <f t="shared" si="0"/>
        <v>0</v>
      </c>
      <c r="E52" s="667"/>
      <c r="F52" s="668">
        <f t="shared" si="1"/>
        <v>0</v>
      </c>
      <c r="G52" s="493"/>
      <c r="H52" s="493"/>
      <c r="I52" s="549"/>
      <c r="J52" s="577">
        <f>'FTE Calculator (if needed)'!I61</f>
        <v>0</v>
      </c>
      <c r="K52" s="560">
        <f t="shared" si="2"/>
        <v>0</v>
      </c>
      <c r="L52" s="497"/>
      <c r="M52" s="517"/>
      <c r="N52" s="526" t="str">
        <f t="shared" si="4"/>
        <v>N/A</v>
      </c>
      <c r="O52" s="497"/>
      <c r="P52" s="497"/>
      <c r="Q52" s="497"/>
      <c r="R52" s="576">
        <f t="shared" si="3"/>
        <v>0</v>
      </c>
    </row>
    <row r="53" spans="1:18">
      <c r="A53" s="575" t="s">
        <v>397</v>
      </c>
      <c r="B53" s="496"/>
      <c r="C53" s="667"/>
      <c r="D53" s="668">
        <f t="shared" si="0"/>
        <v>0</v>
      </c>
      <c r="E53" s="667"/>
      <c r="F53" s="668">
        <f t="shared" si="1"/>
        <v>0</v>
      </c>
      <c r="G53" s="493"/>
      <c r="H53" s="493"/>
      <c r="I53" s="549"/>
      <c r="J53" s="577">
        <f>'FTE Calculator (if needed)'!I62</f>
        <v>0</v>
      </c>
      <c r="K53" s="560">
        <f t="shared" si="2"/>
        <v>0</v>
      </c>
      <c r="L53" s="497"/>
      <c r="M53" s="517"/>
      <c r="N53" s="526" t="str">
        <f t="shared" si="4"/>
        <v>N/A</v>
      </c>
      <c r="O53" s="497"/>
      <c r="P53" s="497"/>
      <c r="Q53" s="497"/>
      <c r="R53" s="576">
        <f t="shared" si="3"/>
        <v>0</v>
      </c>
    </row>
    <row r="54" spans="1:18">
      <c r="A54" s="575" t="s">
        <v>398</v>
      </c>
      <c r="B54" s="496"/>
      <c r="C54" s="667"/>
      <c r="D54" s="668">
        <f t="shared" si="0"/>
        <v>0</v>
      </c>
      <c r="E54" s="667"/>
      <c r="F54" s="668">
        <f t="shared" si="1"/>
        <v>0</v>
      </c>
      <c r="G54" s="493"/>
      <c r="H54" s="493"/>
      <c r="I54" s="549"/>
      <c r="J54" s="577">
        <f>'FTE Calculator (if needed)'!I63</f>
        <v>0</v>
      </c>
      <c r="K54" s="560">
        <f t="shared" si="2"/>
        <v>0</v>
      </c>
      <c r="L54" s="497"/>
      <c r="M54" s="517"/>
      <c r="N54" s="526" t="str">
        <f t="shared" si="4"/>
        <v>N/A</v>
      </c>
      <c r="O54" s="497"/>
      <c r="P54" s="497"/>
      <c r="Q54" s="497"/>
      <c r="R54" s="576">
        <f t="shared" si="3"/>
        <v>0</v>
      </c>
    </row>
    <row r="55" spans="1:18">
      <c r="A55" s="575" t="s">
        <v>399</v>
      </c>
      <c r="B55" s="496"/>
      <c r="C55" s="667"/>
      <c r="D55" s="668">
        <f t="shared" si="0"/>
        <v>0</v>
      </c>
      <c r="E55" s="667"/>
      <c r="F55" s="668">
        <f t="shared" si="1"/>
        <v>0</v>
      </c>
      <c r="G55" s="493"/>
      <c r="H55" s="493"/>
      <c r="I55" s="549"/>
      <c r="J55" s="577">
        <f>'FTE Calculator (if needed)'!I64</f>
        <v>0</v>
      </c>
      <c r="K55" s="560">
        <f t="shared" si="2"/>
        <v>0</v>
      </c>
      <c r="L55" s="497"/>
      <c r="M55" s="517"/>
      <c r="N55" s="526" t="str">
        <f t="shared" si="4"/>
        <v>N/A</v>
      </c>
      <c r="O55" s="497"/>
      <c r="P55" s="497"/>
      <c r="Q55" s="497"/>
      <c r="R55" s="576">
        <f t="shared" si="3"/>
        <v>0</v>
      </c>
    </row>
    <row r="56" spans="1:18">
      <c r="A56" s="575" t="s">
        <v>400</v>
      </c>
      <c r="B56" s="496"/>
      <c r="C56" s="667"/>
      <c r="D56" s="668">
        <f t="shared" si="0"/>
        <v>0</v>
      </c>
      <c r="E56" s="667"/>
      <c r="F56" s="668">
        <f t="shared" si="1"/>
        <v>0</v>
      </c>
      <c r="G56" s="493"/>
      <c r="H56" s="493"/>
      <c r="I56" s="549"/>
      <c r="J56" s="577">
        <f>'FTE Calculator (if needed)'!I65</f>
        <v>0</v>
      </c>
      <c r="K56" s="560">
        <f t="shared" si="2"/>
        <v>0</v>
      </c>
      <c r="L56" s="497"/>
      <c r="M56" s="517"/>
      <c r="N56" s="526" t="str">
        <f t="shared" si="4"/>
        <v>N/A</v>
      </c>
      <c r="O56" s="497"/>
      <c r="P56" s="497"/>
      <c r="Q56" s="497"/>
      <c r="R56" s="576">
        <f t="shared" si="3"/>
        <v>0</v>
      </c>
    </row>
    <row r="57" spans="1:18">
      <c r="A57" s="575" t="s">
        <v>401</v>
      </c>
      <c r="B57" s="496"/>
      <c r="C57" s="667"/>
      <c r="D57" s="668">
        <f t="shared" si="0"/>
        <v>0</v>
      </c>
      <c r="E57" s="667"/>
      <c r="F57" s="668">
        <f t="shared" si="1"/>
        <v>0</v>
      </c>
      <c r="G57" s="493"/>
      <c r="H57" s="493"/>
      <c r="I57" s="549"/>
      <c r="J57" s="577">
        <f>'FTE Calculator (if needed)'!I66</f>
        <v>0</v>
      </c>
      <c r="K57" s="560">
        <f t="shared" si="2"/>
        <v>0</v>
      </c>
      <c r="L57" s="497"/>
      <c r="M57" s="517"/>
      <c r="N57" s="526" t="str">
        <f t="shared" si="4"/>
        <v>N/A</v>
      </c>
      <c r="O57" s="497"/>
      <c r="P57" s="497"/>
      <c r="Q57" s="497"/>
      <c r="R57" s="576">
        <f t="shared" si="3"/>
        <v>0</v>
      </c>
    </row>
    <row r="58" spans="1:18">
      <c r="A58" s="575" t="s">
        <v>402</v>
      </c>
      <c r="B58" s="496"/>
      <c r="C58" s="667"/>
      <c r="D58" s="668">
        <f t="shared" si="0"/>
        <v>0</v>
      </c>
      <c r="E58" s="667"/>
      <c r="F58" s="668">
        <f t="shared" si="1"/>
        <v>0</v>
      </c>
      <c r="G58" s="493"/>
      <c r="H58" s="493"/>
      <c r="I58" s="549"/>
      <c r="J58" s="577">
        <f>'FTE Calculator (if needed)'!I67</f>
        <v>0</v>
      </c>
      <c r="K58" s="560">
        <f t="shared" si="2"/>
        <v>0</v>
      </c>
      <c r="L58" s="497"/>
      <c r="M58" s="517"/>
      <c r="N58" s="526" t="str">
        <f t="shared" si="4"/>
        <v>N/A</v>
      </c>
      <c r="O58" s="497"/>
      <c r="P58" s="497"/>
      <c r="Q58" s="497"/>
      <c r="R58" s="576">
        <f t="shared" si="3"/>
        <v>0</v>
      </c>
    </row>
    <row r="59" spans="1:18">
      <c r="A59" s="575" t="s">
        <v>403</v>
      </c>
      <c r="B59" s="496"/>
      <c r="C59" s="667"/>
      <c r="D59" s="668">
        <f t="shared" si="0"/>
        <v>0</v>
      </c>
      <c r="E59" s="667"/>
      <c r="F59" s="668">
        <f t="shared" si="1"/>
        <v>0</v>
      </c>
      <c r="G59" s="493"/>
      <c r="H59" s="493"/>
      <c r="I59" s="549"/>
      <c r="J59" s="577">
        <f>'FTE Calculator (if needed)'!I68</f>
        <v>0</v>
      </c>
      <c r="K59" s="560">
        <f t="shared" si="2"/>
        <v>0</v>
      </c>
      <c r="L59" s="497"/>
      <c r="M59" s="517"/>
      <c r="N59" s="526" t="str">
        <f t="shared" si="4"/>
        <v>N/A</v>
      </c>
      <c r="O59" s="497"/>
      <c r="P59" s="497"/>
      <c r="Q59" s="497"/>
      <c r="R59" s="576">
        <f t="shared" si="3"/>
        <v>0</v>
      </c>
    </row>
    <row r="60" spans="1:18">
      <c r="A60" s="575" t="s">
        <v>404</v>
      </c>
      <c r="B60" s="496"/>
      <c r="C60" s="667"/>
      <c r="D60" s="668">
        <f t="shared" si="0"/>
        <v>0</v>
      </c>
      <c r="E60" s="667"/>
      <c r="F60" s="668">
        <f t="shared" si="1"/>
        <v>0</v>
      </c>
      <c r="G60" s="493"/>
      <c r="H60" s="493"/>
      <c r="I60" s="549"/>
      <c r="J60" s="577">
        <f>'FTE Calculator (if needed)'!I69</f>
        <v>0</v>
      </c>
      <c r="K60" s="560">
        <f t="shared" si="2"/>
        <v>0</v>
      </c>
      <c r="L60" s="497"/>
      <c r="M60" s="517"/>
      <c r="N60" s="526" t="str">
        <f t="shared" si="4"/>
        <v>N/A</v>
      </c>
      <c r="O60" s="497"/>
      <c r="P60" s="497"/>
      <c r="Q60" s="497"/>
      <c r="R60" s="576">
        <f t="shared" si="3"/>
        <v>0</v>
      </c>
    </row>
    <row r="61" spans="1:18">
      <c r="A61" s="575" t="s">
        <v>405</v>
      </c>
      <c r="B61" s="496"/>
      <c r="C61" s="667"/>
      <c r="D61" s="668">
        <f t="shared" si="0"/>
        <v>0</v>
      </c>
      <c r="E61" s="667"/>
      <c r="F61" s="668">
        <f t="shared" si="1"/>
        <v>0</v>
      </c>
      <c r="G61" s="493"/>
      <c r="H61" s="493"/>
      <c r="I61" s="549"/>
      <c r="J61" s="577">
        <f>'FTE Calculator (if needed)'!I70</f>
        <v>0</v>
      </c>
      <c r="K61" s="560">
        <f t="shared" si="2"/>
        <v>0</v>
      </c>
      <c r="L61" s="497"/>
      <c r="M61" s="517"/>
      <c r="N61" s="526" t="str">
        <f t="shared" si="4"/>
        <v>N/A</v>
      </c>
      <c r="O61" s="497"/>
      <c r="P61" s="497"/>
      <c r="Q61" s="497"/>
      <c r="R61" s="576">
        <f t="shared" si="3"/>
        <v>0</v>
      </c>
    </row>
    <row r="62" spans="1:18">
      <c r="A62" s="575" t="s">
        <v>406</v>
      </c>
      <c r="B62" s="496"/>
      <c r="C62" s="667"/>
      <c r="D62" s="668">
        <f t="shared" si="0"/>
        <v>0</v>
      </c>
      <c r="E62" s="667"/>
      <c r="F62" s="668">
        <f t="shared" si="1"/>
        <v>0</v>
      </c>
      <c r="G62" s="493"/>
      <c r="H62" s="493"/>
      <c r="I62" s="549"/>
      <c r="J62" s="577">
        <f>'FTE Calculator (if needed)'!I71</f>
        <v>0</v>
      </c>
      <c r="K62" s="560">
        <f t="shared" si="2"/>
        <v>0</v>
      </c>
      <c r="L62" s="497"/>
      <c r="M62" s="517"/>
      <c r="N62" s="526" t="str">
        <f t="shared" si="4"/>
        <v>N/A</v>
      </c>
      <c r="O62" s="497"/>
      <c r="P62" s="497"/>
      <c r="Q62" s="497"/>
      <c r="R62" s="576">
        <f t="shared" si="3"/>
        <v>0</v>
      </c>
    </row>
    <row r="63" spans="1:18">
      <c r="A63" s="575" t="s">
        <v>407</v>
      </c>
      <c r="B63" s="496"/>
      <c r="C63" s="667"/>
      <c r="D63" s="668">
        <f t="shared" si="0"/>
        <v>0</v>
      </c>
      <c r="E63" s="667"/>
      <c r="F63" s="668">
        <f t="shared" si="1"/>
        <v>0</v>
      </c>
      <c r="G63" s="493"/>
      <c r="H63" s="493"/>
      <c r="I63" s="549"/>
      <c r="J63" s="577">
        <f>'FTE Calculator (if needed)'!I72</f>
        <v>0</v>
      </c>
      <c r="K63" s="560">
        <f t="shared" si="2"/>
        <v>0</v>
      </c>
      <c r="L63" s="497"/>
      <c r="M63" s="517"/>
      <c r="N63" s="526" t="str">
        <f t="shared" si="4"/>
        <v>N/A</v>
      </c>
      <c r="O63" s="497"/>
      <c r="P63" s="497"/>
      <c r="Q63" s="497"/>
      <c r="R63" s="576">
        <f t="shared" si="3"/>
        <v>0</v>
      </c>
    </row>
    <row r="64" spans="1:18">
      <c r="A64" s="575" t="s">
        <v>408</v>
      </c>
      <c r="B64" s="496"/>
      <c r="C64" s="667"/>
      <c r="D64" s="668">
        <f t="shared" si="0"/>
        <v>0</v>
      </c>
      <c r="E64" s="667"/>
      <c r="F64" s="668">
        <f t="shared" si="1"/>
        <v>0</v>
      </c>
      <c r="G64" s="493"/>
      <c r="H64" s="493"/>
      <c r="I64" s="549"/>
      <c r="J64" s="577">
        <f>'FTE Calculator (if needed)'!I73</f>
        <v>0</v>
      </c>
      <c r="K64" s="560">
        <f t="shared" si="2"/>
        <v>0</v>
      </c>
      <c r="L64" s="497"/>
      <c r="M64" s="517"/>
      <c r="N64" s="526" t="str">
        <f t="shared" si="4"/>
        <v>N/A</v>
      </c>
      <c r="O64" s="497"/>
      <c r="P64" s="497"/>
      <c r="Q64" s="497"/>
      <c r="R64" s="576">
        <f t="shared" si="3"/>
        <v>0</v>
      </c>
    </row>
    <row r="65" spans="1:18">
      <c r="A65" s="575" t="s">
        <v>409</v>
      </c>
      <c r="B65" s="496"/>
      <c r="C65" s="669"/>
      <c r="D65" s="670">
        <f t="shared" si="0"/>
        <v>0</v>
      </c>
      <c r="E65" s="669"/>
      <c r="F65" s="670">
        <f t="shared" si="1"/>
        <v>0</v>
      </c>
      <c r="G65" s="558"/>
      <c r="H65" s="558"/>
      <c r="I65" s="559"/>
      <c r="J65" s="566">
        <f>'FTE Calculator (if needed)'!I74</f>
        <v>0</v>
      </c>
      <c r="K65" s="567">
        <f t="shared" si="2"/>
        <v>0</v>
      </c>
      <c r="L65" s="565"/>
      <c r="M65" s="557"/>
      <c r="N65" s="568" t="str">
        <f t="shared" si="4"/>
        <v>N/A</v>
      </c>
      <c r="O65" s="497"/>
      <c r="P65" s="497"/>
      <c r="Q65" s="497"/>
      <c r="R65" s="578">
        <f t="shared" si="3"/>
        <v>0</v>
      </c>
    </row>
    <row r="66" spans="1:18" s="351" customFormat="1">
      <c r="A66" s="579"/>
      <c r="B66" s="561"/>
      <c r="C66" s="563"/>
      <c r="D66" s="562"/>
      <c r="E66" s="562"/>
      <c r="F66" s="562"/>
      <c r="G66" s="383"/>
      <c r="H66" s="383"/>
      <c r="I66" s="556"/>
      <c r="J66" s="580"/>
      <c r="K66" s="563"/>
      <c r="L66" s="563"/>
      <c r="M66" s="192"/>
      <c r="N66" s="564"/>
      <c r="O66" s="563"/>
      <c r="P66" s="563"/>
      <c r="Q66" s="563"/>
      <c r="R66" s="581"/>
    </row>
    <row r="67" spans="1:18" ht="18" thickBot="1">
      <c r="A67" s="521" t="s">
        <v>410</v>
      </c>
      <c r="B67" s="522"/>
      <c r="C67" s="528">
        <f>SUM(C43:C65)</f>
        <v>0</v>
      </c>
      <c r="D67" s="529" t="s">
        <v>1</v>
      </c>
      <c r="E67" s="528">
        <f>SUM(E43:E65)</f>
        <v>0</v>
      </c>
      <c r="F67" s="529"/>
      <c r="G67" s="550"/>
      <c r="H67" s="550"/>
      <c r="I67" s="550"/>
      <c r="J67" s="550"/>
      <c r="K67" s="550"/>
      <c r="L67" s="550"/>
      <c r="M67" s="550"/>
      <c r="N67" s="550"/>
      <c r="O67" s="550"/>
      <c r="P67" s="550"/>
      <c r="Q67" s="550"/>
      <c r="R67" s="527">
        <f>SUM(R43:R65)</f>
        <v>0</v>
      </c>
    </row>
    <row r="68" spans="1:18" ht="15.75" thickBot="1">
      <c r="A68" s="555"/>
      <c r="B68" s="523"/>
      <c r="C68" s="614" t="s">
        <v>411</v>
      </c>
      <c r="D68" s="523"/>
      <c r="E68" s="614" t="s">
        <v>411</v>
      </c>
      <c r="F68" s="523"/>
      <c r="G68" s="523"/>
      <c r="H68" s="523"/>
      <c r="I68" s="523"/>
      <c r="J68" s="523"/>
      <c r="K68" s="523"/>
      <c r="L68" s="523"/>
      <c r="M68" s="523"/>
      <c r="N68" s="523"/>
      <c r="O68" s="523"/>
      <c r="P68" s="523"/>
      <c r="Q68" s="523"/>
      <c r="R68" s="582" t="s">
        <v>412</v>
      </c>
    </row>
    <row r="70" spans="1:18" ht="15.75" thickBot="1"/>
    <row r="71" spans="1:18" ht="18.75">
      <c r="A71" s="583" t="s">
        <v>413</v>
      </c>
      <c r="B71" s="552"/>
      <c r="C71" s="625"/>
      <c r="D71" s="626" t="s">
        <v>414</v>
      </c>
      <c r="E71" s="659"/>
      <c r="F71" s="659"/>
      <c r="G71" s="618"/>
      <c r="H71" s="617"/>
      <c r="I71" s="618"/>
    </row>
    <row r="72" spans="1:18" ht="15.75">
      <c r="A72" s="553" t="s">
        <v>361</v>
      </c>
      <c r="B72" s="192"/>
      <c r="C72" s="852" t="s">
        <v>415</v>
      </c>
      <c r="D72" s="853"/>
      <c r="E72" s="660"/>
      <c r="F72" s="660"/>
      <c r="G72" s="619"/>
      <c r="H72" s="619"/>
      <c r="I72" s="619"/>
    </row>
    <row r="73" spans="1:18" ht="75">
      <c r="A73" s="554" t="s">
        <v>416</v>
      </c>
      <c r="B73" s="551" t="s">
        <v>369</v>
      </c>
      <c r="C73" s="611" t="s">
        <v>417</v>
      </c>
      <c r="D73" s="622" t="s">
        <v>418</v>
      </c>
      <c r="E73" s="547"/>
      <c r="F73" s="547"/>
      <c r="G73" s="619"/>
      <c r="H73" s="619"/>
      <c r="I73" s="619"/>
    </row>
    <row r="74" spans="1:18">
      <c r="A74" s="588" t="s">
        <v>419</v>
      </c>
      <c r="B74" s="517"/>
      <c r="C74" s="517"/>
      <c r="D74" s="706">
        <f>IF((C74&gt;15385),15385,C74)</f>
        <v>0</v>
      </c>
      <c r="E74" s="707"/>
      <c r="F74" s="707"/>
      <c r="G74" s="192"/>
      <c r="H74" s="556"/>
      <c r="I74" s="192"/>
    </row>
    <row r="75" spans="1:18">
      <c r="A75" s="588"/>
      <c r="B75" s="517"/>
      <c r="C75" s="517"/>
      <c r="D75" s="706">
        <f t="shared" ref="D75:D84" si="5">IF((C75&gt;15385),15385,C75)</f>
        <v>0</v>
      </c>
      <c r="E75" s="707"/>
      <c r="F75" s="707"/>
      <c r="G75" s="192"/>
      <c r="H75" s="556"/>
      <c r="I75" s="192"/>
    </row>
    <row r="76" spans="1:18">
      <c r="A76" s="588"/>
      <c r="B76" s="517"/>
      <c r="C76" s="517"/>
      <c r="D76" s="706">
        <f t="shared" si="5"/>
        <v>0</v>
      </c>
      <c r="E76" s="707"/>
      <c r="F76" s="707"/>
      <c r="G76" s="192"/>
      <c r="H76" s="556"/>
      <c r="I76" s="192"/>
    </row>
    <row r="77" spans="1:18">
      <c r="A77" s="588"/>
      <c r="B77" s="517"/>
      <c r="C77" s="517"/>
      <c r="D77" s="706">
        <f t="shared" si="5"/>
        <v>0</v>
      </c>
      <c r="E77" s="707"/>
      <c r="F77" s="707"/>
      <c r="G77" s="192"/>
      <c r="H77" s="556"/>
      <c r="I77" s="192"/>
    </row>
    <row r="78" spans="1:18">
      <c r="A78" s="588"/>
      <c r="B78" s="517"/>
      <c r="C78" s="517"/>
      <c r="D78" s="706">
        <f t="shared" si="5"/>
        <v>0</v>
      </c>
      <c r="E78" s="707"/>
      <c r="F78" s="707"/>
      <c r="G78" s="192"/>
      <c r="H78" s="556"/>
      <c r="I78" s="192"/>
    </row>
    <row r="79" spans="1:18">
      <c r="A79" s="588"/>
      <c r="B79" s="517"/>
      <c r="C79" s="517"/>
      <c r="D79" s="706">
        <f t="shared" si="5"/>
        <v>0</v>
      </c>
      <c r="E79" s="707"/>
      <c r="F79" s="707"/>
      <c r="G79" s="192"/>
      <c r="H79" s="556"/>
      <c r="I79" s="192"/>
    </row>
    <row r="80" spans="1:18">
      <c r="A80" s="588"/>
      <c r="B80" s="517"/>
      <c r="C80" s="517"/>
      <c r="D80" s="706">
        <f t="shared" si="5"/>
        <v>0</v>
      </c>
      <c r="E80" s="707"/>
      <c r="F80" s="707"/>
      <c r="G80" s="192"/>
      <c r="H80" s="556"/>
      <c r="I80" s="192"/>
    </row>
    <row r="81" spans="1:9">
      <c r="A81" s="588"/>
      <c r="B81" s="517"/>
      <c r="C81" s="517"/>
      <c r="D81" s="706">
        <f t="shared" si="5"/>
        <v>0</v>
      </c>
      <c r="E81" s="707"/>
      <c r="F81" s="707"/>
      <c r="G81" s="192"/>
      <c r="H81" s="556"/>
      <c r="I81" s="192"/>
    </row>
    <row r="82" spans="1:9">
      <c r="A82" s="588"/>
      <c r="B82" s="517"/>
      <c r="C82" s="517"/>
      <c r="D82" s="706">
        <f t="shared" si="5"/>
        <v>0</v>
      </c>
      <c r="E82" s="707"/>
      <c r="F82" s="707"/>
      <c r="G82" s="192"/>
      <c r="H82" s="556"/>
      <c r="I82" s="192"/>
    </row>
    <row r="83" spans="1:9">
      <c r="A83" s="588"/>
      <c r="B83" s="517"/>
      <c r="C83" s="517"/>
      <c r="D83" s="706">
        <f t="shared" si="5"/>
        <v>0</v>
      </c>
      <c r="E83" s="707"/>
      <c r="F83" s="707"/>
      <c r="G83" s="192"/>
      <c r="H83" s="556"/>
      <c r="I83" s="192"/>
    </row>
    <row r="84" spans="1:9">
      <c r="A84" s="588"/>
      <c r="B84" s="517"/>
      <c r="C84" s="517"/>
      <c r="D84" s="706">
        <f t="shared" si="5"/>
        <v>0</v>
      </c>
      <c r="E84" s="707"/>
      <c r="F84" s="707"/>
      <c r="G84" s="192"/>
      <c r="H84" s="556"/>
      <c r="I84" s="192"/>
    </row>
    <row r="85" spans="1:9">
      <c r="A85" s="548"/>
      <c r="B85" s="142"/>
      <c r="C85" s="192"/>
      <c r="D85" s="538"/>
      <c r="E85" s="383"/>
      <c r="F85" s="383"/>
      <c r="G85" s="192"/>
      <c r="H85" s="556"/>
      <c r="I85" s="192"/>
    </row>
    <row r="86" spans="1:9" ht="17.25">
      <c r="A86" s="615" t="s">
        <v>410</v>
      </c>
      <c r="B86" s="142"/>
      <c r="C86" s="142"/>
      <c r="D86" s="623">
        <f>SUM(C78:C84)</f>
        <v>0</v>
      </c>
      <c r="E86" s="661"/>
      <c r="F86" s="661"/>
      <c r="G86" s="620"/>
      <c r="H86" s="620"/>
      <c r="I86" s="621"/>
    </row>
    <row r="87" spans="1:9" ht="18" thickBot="1">
      <c r="A87" s="521"/>
      <c r="B87" s="523"/>
      <c r="C87" s="529"/>
      <c r="D87" s="624" t="s">
        <v>420</v>
      </c>
      <c r="E87" s="662"/>
      <c r="F87" s="662"/>
      <c r="G87" s="620"/>
      <c r="H87" s="620"/>
      <c r="I87" s="621"/>
    </row>
    <row r="89" spans="1:9" ht="15.75" thickBot="1"/>
    <row r="90" spans="1:9" ht="18.75">
      <c r="A90" s="583" t="s">
        <v>421</v>
      </c>
      <c r="B90" s="595"/>
      <c r="C90" s="595"/>
      <c r="D90" s="595"/>
      <c r="E90" s="595"/>
      <c r="F90" s="595"/>
      <c r="G90" s="595"/>
      <c r="H90" s="593"/>
    </row>
    <row r="91" spans="1:9" ht="157.5">
      <c r="A91" s="548" t="s">
        <v>422</v>
      </c>
      <c r="B91" s="551" t="s">
        <v>369</v>
      </c>
      <c r="C91" s="611" t="s">
        <v>423</v>
      </c>
      <c r="D91" s="611" t="s">
        <v>418</v>
      </c>
      <c r="E91" s="611"/>
      <c r="F91" s="611"/>
      <c r="G91" s="612" t="s">
        <v>424</v>
      </c>
      <c r="H91" s="613" t="s">
        <v>425</v>
      </c>
    </row>
    <row r="92" spans="1:9">
      <c r="A92" s="588"/>
      <c r="B92" s="517"/>
      <c r="C92" s="589"/>
      <c r="D92" s="707">
        <f>IF(AND(C29=8,C92&gt;15385),15385,IF(AND(C29=24,C92&gt;20833),20833,C92))</f>
        <v>0</v>
      </c>
      <c r="E92" s="707"/>
      <c r="F92" s="707"/>
      <c r="G92" s="589"/>
      <c r="H92" s="708">
        <v>0</v>
      </c>
    </row>
    <row r="93" spans="1:9">
      <c r="A93" s="588"/>
      <c r="B93" s="590"/>
      <c r="C93" s="589"/>
      <c r="D93" s="707">
        <f>IF(AND(C30=8,C93&gt;15385),15385,IF(AND(C30=24,C93&gt;20833),20833,C93))</f>
        <v>0</v>
      </c>
      <c r="E93" s="707"/>
      <c r="F93" s="707"/>
      <c r="G93" s="589"/>
      <c r="H93" s="708">
        <v>0</v>
      </c>
    </row>
    <row r="94" spans="1:9">
      <c r="A94" s="588"/>
      <c r="B94" s="590"/>
      <c r="C94" s="591"/>
      <c r="D94" s="707">
        <f>IF(AND(C31=8,C94&gt;15385),15385,IF(AND(C31=24,C94&gt;20833),20833,C94))</f>
        <v>0</v>
      </c>
      <c r="E94" s="707"/>
      <c r="F94" s="707"/>
      <c r="G94" s="589"/>
      <c r="H94" s="708">
        <v>0</v>
      </c>
    </row>
    <row r="95" spans="1:9">
      <c r="A95" s="588"/>
      <c r="B95" s="590"/>
      <c r="C95" s="589"/>
      <c r="D95" s="707">
        <f>IF(AND(C32=8,C95&gt;15385),15385,IF(AND(C32=24,C95&gt;20833),20833,C95))</f>
        <v>0</v>
      </c>
      <c r="E95" s="707"/>
      <c r="F95" s="707"/>
      <c r="G95" s="589"/>
      <c r="H95" s="708">
        <v>0</v>
      </c>
    </row>
    <row r="96" spans="1:9">
      <c r="A96" s="588"/>
      <c r="B96" s="590"/>
      <c r="C96" s="709"/>
      <c r="D96" s="707">
        <f>IF(AND(C33=8,C96&gt;15385),15385,IF(AND(C33=24,C96&gt;20833),20833,C96))</f>
        <v>0</v>
      </c>
      <c r="E96" s="707"/>
      <c r="F96" s="707"/>
      <c r="G96" s="592"/>
      <c r="H96" s="708">
        <v>0</v>
      </c>
    </row>
    <row r="97" spans="1:10">
      <c r="A97" s="548"/>
      <c r="B97" s="586"/>
      <c r="C97" s="710"/>
      <c r="D97" s="711"/>
      <c r="E97" s="711"/>
      <c r="F97" s="711"/>
      <c r="G97" s="605"/>
      <c r="H97" s="708"/>
    </row>
    <row r="98" spans="1:10" ht="18" thickBot="1">
      <c r="A98" s="615" t="s">
        <v>410</v>
      </c>
      <c r="B98" s="587"/>
      <c r="C98" s="710">
        <v>0</v>
      </c>
      <c r="D98" s="710">
        <v>0</v>
      </c>
      <c r="E98" s="710"/>
      <c r="F98" s="710"/>
      <c r="G98" s="710">
        <v>0</v>
      </c>
      <c r="H98" s="527">
        <f>SUM(H90:H96)</f>
        <v>0</v>
      </c>
    </row>
    <row r="99" spans="1:10" ht="15.75" thickBot="1">
      <c r="A99" s="555"/>
      <c r="B99" s="523"/>
      <c r="C99" s="603"/>
      <c r="D99" s="602"/>
      <c r="E99" s="602"/>
      <c r="F99" s="602"/>
      <c r="G99" s="604"/>
      <c r="H99" s="616" t="s">
        <v>426</v>
      </c>
      <c r="I99" s="142"/>
    </row>
    <row r="100" spans="1:10">
      <c r="B100" s="142"/>
      <c r="C100" s="142"/>
    </row>
    <row r="101" spans="1:10" ht="15.75" thickBot="1"/>
    <row r="102" spans="1:10" ht="9.9499999999999993" customHeight="1">
      <c r="A102" s="596"/>
      <c r="B102" s="595"/>
      <c r="C102" s="595"/>
      <c r="D102" s="595"/>
      <c r="E102" s="595"/>
      <c r="F102" s="595"/>
      <c r="G102" s="595"/>
      <c r="H102" s="595"/>
      <c r="I102" s="595"/>
      <c r="J102" s="593"/>
    </row>
    <row r="103" spans="1:10" ht="33" customHeight="1">
      <c r="A103" s="864" t="s">
        <v>427</v>
      </c>
      <c r="B103" s="865"/>
      <c r="C103" s="865"/>
      <c r="D103" s="865"/>
      <c r="E103" s="865"/>
      <c r="F103" s="865"/>
      <c r="G103" s="865"/>
      <c r="H103" s="865"/>
      <c r="I103" s="865"/>
      <c r="J103" s="866"/>
    </row>
    <row r="104" spans="1:10" ht="43.5" customHeight="1">
      <c r="A104" s="854" t="s">
        <v>428</v>
      </c>
      <c r="B104" s="855"/>
      <c r="C104" s="855"/>
      <c r="D104" s="855"/>
      <c r="E104" s="855"/>
      <c r="F104" s="855"/>
      <c r="G104" s="855"/>
      <c r="H104" s="855"/>
      <c r="I104" s="855"/>
      <c r="J104" s="856"/>
    </row>
    <row r="105" spans="1:10">
      <c r="A105" s="854" t="s">
        <v>429</v>
      </c>
      <c r="B105" s="855"/>
      <c r="C105" s="855"/>
      <c r="D105" s="855"/>
      <c r="E105" s="855"/>
      <c r="F105" s="855"/>
      <c r="G105" s="855"/>
      <c r="H105" s="855"/>
      <c r="I105" s="855"/>
      <c r="J105" s="856"/>
    </row>
    <row r="106" spans="1:10">
      <c r="A106" s="858" t="s">
        <v>430</v>
      </c>
      <c r="B106" s="855"/>
      <c r="C106" s="855"/>
      <c r="D106" s="855"/>
      <c r="E106" s="855"/>
      <c r="F106" s="855"/>
      <c r="G106" s="855"/>
      <c r="H106" s="855"/>
      <c r="I106" s="855"/>
      <c r="J106" s="856"/>
    </row>
    <row r="107" spans="1:10">
      <c r="A107" s="857" t="s">
        <v>431</v>
      </c>
      <c r="B107" s="829"/>
      <c r="C107" s="829"/>
      <c r="D107" s="829"/>
      <c r="E107" s="829"/>
      <c r="F107" s="829"/>
      <c r="G107" s="829"/>
      <c r="H107" s="829"/>
      <c r="I107" s="829"/>
      <c r="J107" s="830"/>
    </row>
    <row r="108" spans="1:10">
      <c r="A108" s="828" t="s">
        <v>432</v>
      </c>
      <c r="B108" s="829"/>
      <c r="C108" s="829"/>
      <c r="D108" s="829"/>
      <c r="E108" s="829"/>
      <c r="F108" s="829"/>
      <c r="G108" s="829"/>
      <c r="H108" s="829"/>
      <c r="I108" s="829"/>
      <c r="J108" s="830"/>
    </row>
    <row r="109" spans="1:10" ht="31.5" customHeight="1">
      <c r="A109" s="857" t="s">
        <v>433</v>
      </c>
      <c r="B109" s="829"/>
      <c r="C109" s="829"/>
      <c r="D109" s="829"/>
      <c r="E109" s="829"/>
      <c r="F109" s="829"/>
      <c r="G109" s="829"/>
      <c r="H109" s="829"/>
      <c r="I109" s="829"/>
      <c r="J109" s="830"/>
    </row>
    <row r="110" spans="1:10">
      <c r="A110" s="828" t="s">
        <v>434</v>
      </c>
      <c r="B110" s="829"/>
      <c r="C110" s="829"/>
      <c r="D110" s="829"/>
      <c r="E110" s="829"/>
      <c r="F110" s="829"/>
      <c r="G110" s="829"/>
      <c r="H110" s="829"/>
      <c r="I110" s="829"/>
      <c r="J110" s="830"/>
    </row>
    <row r="111" spans="1:10" ht="9.9499999999999993" customHeight="1" thickBot="1">
      <c r="A111" s="555"/>
      <c r="B111" s="523"/>
      <c r="C111" s="523"/>
      <c r="D111" s="523"/>
      <c r="E111" s="523"/>
      <c r="F111" s="523"/>
      <c r="G111" s="523"/>
      <c r="H111" s="523"/>
      <c r="I111" s="523"/>
      <c r="J111" s="594"/>
    </row>
    <row r="112" spans="1:10" ht="9.9499999999999993" customHeight="1" thickBot="1">
      <c r="A112" s="142"/>
      <c r="B112" s="142"/>
      <c r="C112" s="142"/>
      <c r="D112" s="142"/>
      <c r="E112" s="142"/>
      <c r="F112" s="142"/>
      <c r="G112" s="142"/>
      <c r="H112" s="142"/>
      <c r="I112" s="142"/>
      <c r="J112" s="142"/>
    </row>
    <row r="113" spans="1:10" ht="9.9499999999999993" customHeight="1">
      <c r="A113" s="837" t="s">
        <v>435</v>
      </c>
      <c r="B113" s="838"/>
      <c r="C113" s="838"/>
      <c r="D113" s="838"/>
      <c r="E113" s="838"/>
      <c r="F113" s="838"/>
      <c r="G113" s="838"/>
      <c r="H113" s="838"/>
      <c r="I113" s="838"/>
      <c r="J113" s="839"/>
    </row>
    <row r="114" spans="1:10" ht="22.5" customHeight="1" thickBot="1">
      <c r="A114" s="840"/>
      <c r="B114" s="841"/>
      <c r="C114" s="841"/>
      <c r="D114" s="841"/>
      <c r="E114" s="841"/>
      <c r="F114" s="841"/>
      <c r="G114" s="841"/>
      <c r="H114" s="841"/>
      <c r="I114" s="841"/>
      <c r="J114" s="842"/>
    </row>
    <row r="115" spans="1:10" ht="9.9499999999999993" customHeight="1" thickBot="1">
      <c r="A115" s="142"/>
      <c r="B115" s="142"/>
      <c r="C115" s="142"/>
      <c r="D115" s="142"/>
      <c r="E115" s="142"/>
      <c r="F115" s="142"/>
      <c r="G115" s="142"/>
      <c r="H115" s="142"/>
      <c r="I115" s="142"/>
      <c r="J115" s="142"/>
    </row>
    <row r="116" spans="1:10" ht="15" customHeight="1">
      <c r="A116" s="843" t="s">
        <v>436</v>
      </c>
      <c r="B116" s="844"/>
      <c r="C116" s="844"/>
      <c r="D116" s="844"/>
      <c r="E116" s="844"/>
      <c r="F116" s="844"/>
      <c r="G116" s="844"/>
      <c r="H116" s="844"/>
      <c r="I116" s="844"/>
      <c r="J116" s="845"/>
    </row>
    <row r="117" spans="1:10" ht="15" customHeight="1">
      <c r="A117" s="846"/>
      <c r="B117" s="847"/>
      <c r="C117" s="847"/>
      <c r="D117" s="847"/>
      <c r="E117" s="847"/>
      <c r="F117" s="847"/>
      <c r="G117" s="847"/>
      <c r="H117" s="847"/>
      <c r="I117" s="847"/>
      <c r="J117" s="848"/>
    </row>
    <row r="118" spans="1:10" ht="15" customHeight="1">
      <c r="A118" s="846"/>
      <c r="B118" s="847"/>
      <c r="C118" s="847"/>
      <c r="D118" s="847"/>
      <c r="E118" s="847"/>
      <c r="F118" s="847"/>
      <c r="G118" s="847"/>
      <c r="H118" s="847"/>
      <c r="I118" s="847"/>
      <c r="J118" s="848"/>
    </row>
    <row r="119" spans="1:10" ht="15" customHeight="1" thickBot="1">
      <c r="A119" s="849"/>
      <c r="B119" s="850"/>
      <c r="C119" s="850"/>
      <c r="D119" s="850"/>
      <c r="E119" s="850"/>
      <c r="F119" s="850"/>
      <c r="G119" s="850"/>
      <c r="H119" s="850"/>
      <c r="I119" s="850"/>
      <c r="J119" s="851"/>
    </row>
    <row r="120" spans="1:10" ht="15" customHeight="1">
      <c r="A120" s="142"/>
      <c r="B120" s="142"/>
      <c r="C120" s="142"/>
      <c r="D120" s="142"/>
      <c r="E120" s="142"/>
      <c r="F120" s="142"/>
      <c r="G120" s="142"/>
      <c r="H120" s="142"/>
      <c r="I120" s="142"/>
      <c r="J120" s="142"/>
    </row>
    <row r="122" spans="1:10">
      <c r="A122" s="52" t="s">
        <v>331</v>
      </c>
      <c r="C122" s="52" t="s">
        <v>331</v>
      </c>
    </row>
    <row r="123" spans="1:10">
      <c r="A123" s="52" t="s">
        <v>386</v>
      </c>
      <c r="C123" s="52" t="s">
        <v>350</v>
      </c>
    </row>
    <row r="124" spans="1:10">
      <c r="A124" s="52" t="s">
        <v>388</v>
      </c>
      <c r="C124" s="52" t="s">
        <v>437</v>
      </c>
    </row>
    <row r="125" spans="1:10" ht="15.75" thickBot="1"/>
    <row r="126" spans="1:10" ht="15.75" customHeight="1">
      <c r="A126" s="831" t="s">
        <v>438</v>
      </c>
      <c r="B126" s="832"/>
      <c r="C126" s="832"/>
      <c r="D126" s="832"/>
      <c r="E126" s="832"/>
      <c r="F126" s="832"/>
      <c r="G126" s="832"/>
      <c r="H126" s="832"/>
      <c r="I126" s="832"/>
      <c r="J126" s="833"/>
    </row>
    <row r="127" spans="1:10" ht="15.75" thickBot="1">
      <c r="A127" s="834"/>
      <c r="B127" s="835"/>
      <c r="C127" s="835"/>
      <c r="D127" s="835"/>
      <c r="E127" s="835"/>
      <c r="F127" s="835"/>
      <c r="G127" s="835"/>
      <c r="H127" s="835"/>
      <c r="I127" s="835"/>
      <c r="J127" s="836"/>
    </row>
  </sheetData>
  <sheetProtection formatCells="0" formatColumns="0" formatRows="0" insertColumns="0" insertRows="0" insertHyperlinks="0" deleteColumns="0" deleteRows="0" sort="0" autoFilter="0" pivotTables="0"/>
  <mergeCells count="24">
    <mergeCell ref="O40:Q40"/>
    <mergeCell ref="A31:B31"/>
    <mergeCell ref="A33:B33"/>
    <mergeCell ref="A36:B36"/>
    <mergeCell ref="A103:J103"/>
    <mergeCell ref="C41:D41"/>
    <mergeCell ref="E41:F41"/>
    <mergeCell ref="A110:J110"/>
    <mergeCell ref="A126:J127"/>
    <mergeCell ref="A113:J114"/>
    <mergeCell ref="A116:J119"/>
    <mergeCell ref="C72:D72"/>
    <mergeCell ref="A104:J104"/>
    <mergeCell ref="A109:J109"/>
    <mergeCell ref="A105:J105"/>
    <mergeCell ref="A106:J106"/>
    <mergeCell ref="A107:J107"/>
    <mergeCell ref="A108:J108"/>
    <mergeCell ref="A1:L1"/>
    <mergeCell ref="A2:L2"/>
    <mergeCell ref="C40:D40"/>
    <mergeCell ref="G40:J40"/>
    <mergeCell ref="K40:N40"/>
    <mergeCell ref="A3:L3"/>
  </mergeCells>
  <phoneticPr fontId="25" type="noConversion"/>
  <conditionalFormatting sqref="O43:O66">
    <cfRule type="expression" dxfId="22" priority="14">
      <formula>N43&gt;=0.75</formula>
    </cfRule>
  </conditionalFormatting>
  <conditionalFormatting sqref="M43">
    <cfRule type="expression" dxfId="21" priority="13">
      <formula>G43="Salaried"</formula>
    </cfRule>
  </conditionalFormatting>
  <conditionalFormatting sqref="H43">
    <cfRule type="expression" dxfId="20" priority="12">
      <formula>G43="Salaried"</formula>
    </cfRule>
  </conditionalFormatting>
  <conditionalFormatting sqref="I43:I66">
    <cfRule type="expression" dxfId="19" priority="9">
      <formula>G43="Hourly"</formula>
    </cfRule>
  </conditionalFormatting>
  <conditionalFormatting sqref="P43:P66">
    <cfRule type="expression" dxfId="18" priority="10">
      <formula>N43&gt;=0.75</formula>
    </cfRule>
  </conditionalFormatting>
  <conditionalFormatting sqref="Q43:Q66">
    <cfRule type="expression" dxfId="17" priority="15">
      <formula>N43&gt;=0.75</formula>
    </cfRule>
    <cfRule type="expression" dxfId="16" priority="16">
      <formula>P43&gt;=O43</formula>
    </cfRule>
  </conditionalFormatting>
  <conditionalFormatting sqref="H44:H66">
    <cfRule type="expression" dxfId="15" priority="8">
      <formula>G44="Salaried"</formula>
    </cfRule>
  </conditionalFormatting>
  <conditionalFormatting sqref="H74">
    <cfRule type="expression" dxfId="14" priority="7">
      <formula>D74="Hourly"</formula>
    </cfRule>
  </conditionalFormatting>
  <conditionalFormatting sqref="H75:H85">
    <cfRule type="expression" dxfId="13" priority="6">
      <formula>D75="Hourly"</formula>
    </cfRule>
  </conditionalFormatting>
  <conditionalFormatting sqref="C43:C65">
    <cfRule type="expression" dxfId="12" priority="4">
      <formula>$C$29=24</formula>
    </cfRule>
  </conditionalFormatting>
  <conditionalFormatting sqref="E43:E65">
    <cfRule type="expression" dxfId="11" priority="3">
      <formula>$C$29=8</formula>
    </cfRule>
  </conditionalFormatting>
  <conditionalFormatting sqref="D43:D65">
    <cfRule type="expression" dxfId="10" priority="2">
      <formula>$C$29=24</formula>
    </cfRule>
  </conditionalFormatting>
  <conditionalFormatting sqref="F43:F65">
    <cfRule type="expression" dxfId="9" priority="1">
      <formula>$C$29=8</formula>
    </cfRule>
  </conditionalFormatting>
  <dataValidations xWindow="499" yWindow="649" count="12">
    <dataValidation type="custom" showInputMessage="1" showErrorMessage="1" sqref="Q43:Q66" xr:uid="{530A5A7E-D362-40F0-9A82-5A294566D26B}">
      <formula1>AND(N43&lt;0.75,P43&lt;O43)</formula1>
    </dataValidation>
    <dataValidation type="custom" showInputMessage="1" showErrorMessage="1" error="Safe harbor not applicable" sqref="P43:P66" xr:uid="{8EAABA28-06CB-4FD3-A9EA-F97BFEB58604}">
      <formula1>N43&lt;0.75</formula1>
    </dataValidation>
    <dataValidation type="custom" showInputMessage="1" showErrorMessage="1" error="Safe harbor not applicable" sqref="O43:O66" xr:uid="{5705B305-956A-4248-B475-0F73A6AEFABD}">
      <formula1>N43&lt;0.75</formula1>
    </dataValidation>
    <dataValidation type="custom" showInputMessage="1" showErrorMessage="1" error="Employee is salaried, cannot input into this cell" sqref="H43" xr:uid="{7944A88D-3A4A-46DB-A884-F251BBB6F0C4}">
      <formula1>G43="Hourly"</formula1>
    </dataValidation>
    <dataValidation type="custom" showInputMessage="1" showErrorMessage="1" error="Employee is salaried, cannot input in this cell" sqref="M43" xr:uid="{AA4B0FD6-491A-410E-BC0B-C212862969DB}">
      <formula1>G43="Hourly"</formula1>
    </dataValidation>
    <dataValidation type="list" allowBlank="1" showInputMessage="1" showErrorMessage="1" sqref="G43:G66 D85:F85" xr:uid="{AC3BDEC2-231B-4398-9BDC-3ED0C2A1C2B0}">
      <formula1>$A$123:$A$124</formula1>
    </dataValidation>
    <dataValidation type="list" allowBlank="1" showInputMessage="1" showErrorMessage="1" sqref="C31" xr:uid="{E1C8DB16-96E7-41F5-9694-E0E3E6164898}">
      <formula1>$C$123:$C$124</formula1>
    </dataValidation>
    <dataValidation type="list" allowBlank="1" showInputMessage="1" showErrorMessage="1" sqref="C37" xr:uid="{9FB0D33D-19C0-462E-846D-8F010CB62725}">
      <formula1>$A$284:$A$289</formula1>
    </dataValidation>
    <dataValidation type="whole" showInputMessage="1" showErrorMessage="1" error="Either employee is hourly or number of days exceed 84" prompt="If employed for full CP/APCP, insert # of days represented by comp in Box 1.  Cannot exceed 84 (12 weeks)." sqref="I43:I66 H74:H85" xr:uid="{B577B3CC-600A-4C92-A4AD-1EF366B6F94D}">
      <formula1>1</formula1>
      <formula2>84</formula2>
    </dataValidation>
    <dataValidation type="decimal" operator="lessThanOrEqual" allowBlank="1" showInputMessage="1" showErrorMessage="1" error="Amount exceeds limit" prompt="Cannot exceed $15,385. If it exceeds $15,385 - enter excess in next cell._x000a_" sqref="C43:C66" xr:uid="{B5EBCD13-3A3E-48AD-AA33-39E4C8803538}">
      <formula1>15385</formula1>
    </dataValidation>
    <dataValidation type="list" allowBlank="1" showInputMessage="1" showErrorMessage="1" sqref="C29" xr:uid="{129DD389-9D29-4498-93DC-7828DDA18633}">
      <formula1>"8, 24"</formula1>
    </dataValidation>
    <dataValidation type="decimal" operator="lessThanOrEqual" allowBlank="1" showInputMessage="1" showErrorMessage="1" error="Amount exceeds limit" prompt="Cannot exceed $46,154. If it exceeds $46,154 - enter excess in next cell._x000a_" sqref="E43:E65" xr:uid="{833C5765-CD3A-4AE8-A016-18A5432A403B}">
      <formula1>46154</formula1>
    </dataValidation>
  </dataValidations>
  <pageMargins left="0.7" right="0.7" top="0.75" bottom="0.75" header="0.3" footer="0.3"/>
  <pageSetup orientation="portrait" r:id="rId1"/>
  <tableParts count="2">
    <tablePart r:id="rId2"/>
    <tablePart r:id="rId3"/>
  </tableParts>
  <extLst>
    <ext xmlns:x14="http://schemas.microsoft.com/office/spreadsheetml/2009/9/main" uri="{CCE6A557-97BC-4b89-ADB6-D9C93CAAB3DF}">
      <x14:dataValidations xmlns:xm="http://schemas.microsoft.com/office/excel/2006/main" xWindow="499" yWindow="649" count="1">
        <x14:dataValidation type="list" allowBlank="1" showInputMessage="1" showErrorMessage="1" prompt="Select from drop down" xr:uid="{5FC1126F-B1FF-4EF4-9601-7EDB2547019B}">
          <x14:formula1>
            <xm:f>'FTE Calculator (if needed)'!$A$88:$A$93</xm:f>
          </x14:formula1>
          <xm:sqref>C36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8962A-3453-4F54-8CFA-6BEA579E8E0F}">
  <dimension ref="A1:BH93"/>
  <sheetViews>
    <sheetView topLeftCell="A49" workbookViewId="0">
      <selection activeCell="C46" sqref="C46"/>
    </sheetView>
  </sheetViews>
  <sheetFormatPr defaultRowHeight="15"/>
  <cols>
    <col min="1" max="1" width="12.5703125" customWidth="1"/>
    <col min="2" max="2" width="1.7109375" customWidth="1"/>
    <col min="3" max="3" width="14.5703125" customWidth="1"/>
    <col min="4" max="4" width="15.85546875" customWidth="1"/>
    <col min="5" max="5" width="11.140625" customWidth="1"/>
    <col min="6" max="6" width="10.140625" customWidth="1"/>
    <col min="7" max="7" width="11" customWidth="1"/>
    <col min="8" max="8" width="10.28515625" customWidth="1"/>
    <col min="9" max="9" width="13.5703125" customWidth="1"/>
    <col min="10" max="10" width="9.42578125" hidden="1" customWidth="1"/>
    <col min="11" max="11" width="10.28515625" customWidth="1"/>
    <col min="19" max="19" width="9" hidden="1" customWidth="1"/>
    <col min="20" max="20" width="10.42578125" customWidth="1"/>
    <col min="21" max="21" width="1.7109375" customWidth="1"/>
    <col min="32" max="32" width="9.140625" customWidth="1"/>
    <col min="33" max="33" width="10.42578125" hidden="1" customWidth="1"/>
    <col min="34" max="34" width="10.140625" bestFit="1" customWidth="1"/>
    <col min="35" max="35" width="1.7109375" customWidth="1"/>
    <col min="41" max="41" width="9.140625" customWidth="1"/>
    <col min="42" max="42" width="10.28515625" hidden="1" customWidth="1"/>
    <col min="43" max="43" width="10" customWidth="1"/>
    <col min="44" max="44" width="1.7109375" customWidth="1"/>
    <col min="45" max="45" width="9.140625" customWidth="1"/>
    <col min="52" max="52" width="10.5703125" customWidth="1"/>
    <col min="53" max="53" width="10.42578125" bestFit="1" customWidth="1"/>
    <col min="54" max="55" width="9.5703125" customWidth="1"/>
    <col min="56" max="59" width="10.28515625" customWidth="1"/>
    <col min="60" max="60" width="10" customWidth="1"/>
  </cols>
  <sheetData>
    <row r="1" spans="1:23" ht="33.75">
      <c r="A1" s="773" t="s">
        <v>120</v>
      </c>
      <c r="B1" s="774"/>
      <c r="C1" s="774"/>
      <c r="D1" s="774"/>
      <c r="E1" s="774"/>
      <c r="F1" s="774"/>
      <c r="G1" s="774"/>
      <c r="H1" s="774"/>
      <c r="I1" s="774"/>
      <c r="J1" s="774"/>
      <c r="K1" s="774"/>
      <c r="L1" s="774"/>
      <c r="M1" s="774"/>
      <c r="N1" s="774"/>
      <c r="O1" s="774"/>
      <c r="P1" s="774"/>
      <c r="Q1" s="774"/>
      <c r="R1" s="774"/>
      <c r="S1" s="774"/>
    </row>
    <row r="2" spans="1:23" ht="33.75">
      <c r="A2" s="773" t="s">
        <v>439</v>
      </c>
      <c r="B2" s="774"/>
      <c r="C2" s="774"/>
      <c r="D2" s="774"/>
      <c r="E2" s="774"/>
      <c r="F2" s="774"/>
      <c r="G2" s="774"/>
      <c r="H2" s="774"/>
      <c r="I2" s="774"/>
      <c r="J2" s="774"/>
      <c r="K2" s="774"/>
      <c r="L2" s="774"/>
      <c r="M2" s="774"/>
      <c r="N2" s="774"/>
      <c r="O2" s="774"/>
      <c r="P2" s="774"/>
      <c r="Q2" s="774"/>
      <c r="R2" s="774"/>
      <c r="S2" s="774"/>
    </row>
    <row r="3" spans="1:23" ht="33.75">
      <c r="A3" s="774" t="s">
        <v>524</v>
      </c>
      <c r="B3" s="774"/>
      <c r="C3" s="774"/>
      <c r="D3" s="774"/>
      <c r="E3" s="774"/>
      <c r="F3" s="774"/>
      <c r="G3" s="774"/>
      <c r="H3" s="774"/>
      <c r="I3" s="774"/>
      <c r="J3" s="774"/>
      <c r="K3" s="774"/>
      <c r="L3" s="774"/>
      <c r="M3" s="774"/>
      <c r="N3" s="774"/>
      <c r="O3" s="774"/>
      <c r="P3" s="774"/>
      <c r="Q3" s="774"/>
      <c r="R3" s="774"/>
      <c r="S3" s="713"/>
    </row>
    <row r="4" spans="1:23" ht="20.100000000000001" customHeight="1">
      <c r="A4" s="290" t="s">
        <v>6</v>
      </c>
    </row>
    <row r="5" spans="1:23" ht="15.75">
      <c r="A5" s="283" t="str">
        <f>'PPP Forgiveness Calculator'!A4</f>
        <v>As of 6/24/2020</v>
      </c>
    </row>
    <row r="7" spans="1:23">
      <c r="A7" t="s">
        <v>440</v>
      </c>
    </row>
    <row r="8" spans="1:23" ht="30.75" customHeight="1">
      <c r="C8" s="891" t="s">
        <v>441</v>
      </c>
      <c r="D8" s="891"/>
      <c r="E8" s="891"/>
      <c r="F8" s="891"/>
      <c r="G8" s="891"/>
      <c r="H8" s="891"/>
      <c r="I8" s="891"/>
      <c r="J8" s="891"/>
      <c r="K8" s="891"/>
      <c r="L8" s="891"/>
      <c r="M8" s="891"/>
      <c r="N8" s="891"/>
      <c r="O8" s="891"/>
      <c r="P8" s="891"/>
      <c r="Q8" s="891"/>
      <c r="R8" s="891"/>
      <c r="S8" s="891"/>
      <c r="T8" s="891"/>
      <c r="U8" s="891"/>
      <c r="V8" s="891"/>
      <c r="W8" s="891"/>
    </row>
    <row r="9" spans="1:23" ht="75.75" customHeight="1">
      <c r="C9" s="891" t="s">
        <v>442</v>
      </c>
      <c r="D9" s="891"/>
      <c r="E9" s="891"/>
      <c r="F9" s="891"/>
      <c r="G9" s="891"/>
      <c r="H9" s="891"/>
      <c r="I9" s="891"/>
      <c r="J9" s="891"/>
      <c r="K9" s="891"/>
      <c r="L9" s="891"/>
      <c r="M9" s="891"/>
      <c r="N9" s="891"/>
      <c r="O9" s="891"/>
      <c r="P9" s="891"/>
      <c r="Q9" s="891"/>
      <c r="R9" s="891"/>
      <c r="S9" s="891"/>
      <c r="T9" s="891"/>
      <c r="U9" s="891"/>
      <c r="V9" s="891"/>
      <c r="W9" s="891"/>
    </row>
    <row r="10" spans="1:23" ht="63" customHeight="1">
      <c r="C10" s="891" t="s">
        <v>443</v>
      </c>
      <c r="D10" s="891"/>
      <c r="E10" s="891"/>
      <c r="F10" s="891"/>
      <c r="G10" s="891"/>
      <c r="H10" s="891"/>
      <c r="I10" s="891"/>
      <c r="J10" s="891"/>
      <c r="K10" s="891"/>
      <c r="L10" s="891"/>
      <c r="M10" s="891"/>
      <c r="N10" s="891"/>
      <c r="O10" s="891"/>
      <c r="P10" s="891"/>
      <c r="Q10" s="891"/>
      <c r="R10" s="891"/>
      <c r="S10" s="891"/>
      <c r="T10" s="891"/>
      <c r="U10" s="891"/>
      <c r="V10" s="891"/>
      <c r="W10" s="891"/>
    </row>
    <row r="13" spans="1:23">
      <c r="A13" s="409" t="s">
        <v>444</v>
      </c>
    </row>
    <row r="14" spans="1:23">
      <c r="A14" s="409"/>
      <c r="C14" s="80" t="s">
        <v>445</v>
      </c>
    </row>
    <row r="15" spans="1:23" ht="18.75">
      <c r="A15" s="409"/>
      <c r="C15" s="643" t="s">
        <v>338</v>
      </c>
    </row>
    <row r="16" spans="1:23">
      <c r="A16" s="409"/>
    </row>
    <row r="17" spans="1:23">
      <c r="A17" s="409" t="s">
        <v>446</v>
      </c>
    </row>
    <row r="18" spans="1:23">
      <c r="A18" s="409"/>
    </row>
    <row r="19" spans="1:23" ht="15" customHeight="1">
      <c r="A19" s="890" t="s">
        <v>447</v>
      </c>
      <c r="B19" s="890"/>
      <c r="C19" s="890"/>
      <c r="D19" s="890"/>
      <c r="E19" s="890"/>
      <c r="F19" s="890"/>
      <c r="G19" s="890"/>
      <c r="H19" s="890"/>
      <c r="I19" s="890"/>
      <c r="J19" s="890"/>
      <c r="K19" s="890"/>
      <c r="L19" s="890"/>
      <c r="M19" s="890"/>
      <c r="N19" s="890"/>
      <c r="O19" s="890"/>
      <c r="P19" s="890"/>
      <c r="Q19" s="890"/>
      <c r="R19" s="890"/>
      <c r="S19" s="890"/>
      <c r="T19" s="890"/>
      <c r="U19" s="890"/>
      <c r="V19" s="890"/>
      <c r="W19" s="890"/>
    </row>
    <row r="20" spans="1:23" ht="49.5" customHeight="1">
      <c r="A20" s="409"/>
      <c r="C20" s="876" t="s">
        <v>448</v>
      </c>
      <c r="D20" s="876"/>
      <c r="E20" s="876"/>
      <c r="F20" s="876"/>
      <c r="G20" s="876"/>
      <c r="H20" s="876"/>
      <c r="I20" s="876"/>
      <c r="J20" s="876"/>
      <c r="K20" s="876"/>
      <c r="L20" s="876"/>
      <c r="M20" s="876"/>
      <c r="N20" s="876"/>
      <c r="O20" s="876"/>
      <c r="P20" s="876"/>
      <c r="Q20" s="876"/>
      <c r="R20" s="876"/>
      <c r="S20" s="876"/>
      <c r="T20" s="876"/>
      <c r="U20" s="876"/>
      <c r="V20" s="876"/>
    </row>
    <row r="21" spans="1:23">
      <c r="A21" s="409"/>
    </row>
    <row r="22" spans="1:23">
      <c r="A22" s="409"/>
    </row>
    <row r="23" spans="1:23" ht="15.75">
      <c r="A23" s="349" t="s">
        <v>124</v>
      </c>
      <c r="B23" s="350"/>
      <c r="C23" s="350"/>
      <c r="D23" s="350"/>
    </row>
    <row r="24" spans="1:23" ht="15.75">
      <c r="A24" s="445" t="s">
        <v>127</v>
      </c>
      <c r="B24" s="456"/>
      <c r="C24" s="456"/>
      <c r="D24" s="456"/>
      <c r="E24" s="459"/>
      <c r="F24" s="459"/>
      <c r="G24" s="459"/>
      <c r="H24" s="459"/>
      <c r="I24" s="459"/>
      <c r="J24" s="459"/>
      <c r="K24" s="459"/>
      <c r="L24" s="459"/>
    </row>
    <row r="25" spans="1:23" ht="15.75">
      <c r="A25" s="331"/>
    </row>
    <row r="26" spans="1:23">
      <c r="A26" s="409" t="s">
        <v>449</v>
      </c>
      <c r="D26" s="486">
        <f>'PPP Forgiveness Calculator'!G21</f>
        <v>43952</v>
      </c>
    </row>
    <row r="27" spans="1:23">
      <c r="A27" s="464" t="s">
        <v>450</v>
      </c>
      <c r="D27" s="298">
        <f>D26+55</f>
        <v>44007</v>
      </c>
    </row>
    <row r="28" spans="1:23">
      <c r="A28" s="464" t="s">
        <v>451</v>
      </c>
      <c r="D28" s="298">
        <f>D26+167</f>
        <v>44119</v>
      </c>
    </row>
    <row r="29" spans="1:23">
      <c r="A29" s="409" t="s">
        <v>452</v>
      </c>
      <c r="D29" s="182" t="s">
        <v>356</v>
      </c>
      <c r="E29" s="489">
        <f>IF(D29=A88,40,IF(D29=A89,80,IF(D29=A90,86.67,IF(D29=A91,173.33,IF(D29=232,520,IF(D29=A93,2080,"Select From List"))))))</f>
        <v>80</v>
      </c>
    </row>
    <row r="30" spans="1:23">
      <c r="A30" s="409"/>
      <c r="D30" s="298"/>
    </row>
    <row r="31" spans="1:23">
      <c r="A31" s="889" t="s">
        <v>453</v>
      </c>
      <c r="B31" s="889"/>
      <c r="C31" s="889"/>
      <c r="D31" s="487"/>
      <c r="E31" t="s">
        <v>454</v>
      </c>
    </row>
    <row r="32" spans="1:23">
      <c r="B32" s="299" t="s">
        <v>1</v>
      </c>
      <c r="D32" s="488"/>
    </row>
    <row r="35" spans="3:60">
      <c r="C35" s="430" t="s">
        <v>455</v>
      </c>
      <c r="D35" s="431"/>
      <c r="E35" s="431"/>
      <c r="F35" s="431"/>
      <c r="G35" s="431"/>
      <c r="H35" s="431"/>
      <c r="I35" s="431"/>
      <c r="J35" s="431"/>
      <c r="K35" s="431"/>
      <c r="L35" s="431"/>
      <c r="M35" s="431"/>
      <c r="N35" s="431"/>
      <c r="O35" s="431"/>
      <c r="P35" s="431"/>
      <c r="Q35" s="431"/>
      <c r="R35" s="431"/>
      <c r="S35" s="431"/>
      <c r="T35" s="431"/>
      <c r="U35" s="431"/>
      <c r="V35" s="431"/>
      <c r="W35" s="431"/>
      <c r="X35" s="432"/>
    </row>
    <row r="36" spans="3:60">
      <c r="C36" s="433" t="s">
        <v>456</v>
      </c>
      <c r="D36" s="380"/>
      <c r="E36" s="380"/>
      <c r="F36" s="380"/>
      <c r="G36" s="380"/>
      <c r="H36" s="380"/>
      <c r="I36" s="380"/>
      <c r="J36" s="380"/>
      <c r="K36" s="434">
        <v>1</v>
      </c>
      <c r="L36" s="380"/>
      <c r="M36" s="380"/>
      <c r="N36" s="380"/>
      <c r="O36" s="380"/>
      <c r="P36" s="380"/>
      <c r="Q36" s="380"/>
      <c r="R36" s="380"/>
      <c r="S36" s="380"/>
      <c r="T36" s="380"/>
      <c r="U36" s="380"/>
      <c r="V36" s="380"/>
      <c r="W36" s="380"/>
      <c r="X36" s="435"/>
    </row>
    <row r="37" spans="3:60">
      <c r="C37" s="436" t="s">
        <v>457</v>
      </c>
      <c r="D37" s="380"/>
      <c r="E37" s="380"/>
      <c r="F37" s="380"/>
      <c r="G37" s="380"/>
      <c r="H37" s="380"/>
      <c r="I37" s="380"/>
      <c r="J37" s="380"/>
      <c r="K37" s="490">
        <f>IF($K$36=(1),H83,K82)</f>
        <v>0</v>
      </c>
      <c r="L37" s="380"/>
      <c r="M37" s="380"/>
      <c r="N37" s="380"/>
      <c r="O37" s="380"/>
      <c r="P37" s="380"/>
      <c r="Q37" s="380"/>
      <c r="R37" s="380"/>
      <c r="S37" s="380"/>
      <c r="T37" s="380"/>
      <c r="U37" s="380"/>
      <c r="V37" s="380"/>
      <c r="W37" s="380"/>
      <c r="X37" s="435"/>
    </row>
    <row r="38" spans="3:60">
      <c r="C38" s="436" t="s">
        <v>458</v>
      </c>
      <c r="D38" s="380"/>
      <c r="E38" s="380"/>
      <c r="F38" s="380"/>
      <c r="G38" s="380"/>
      <c r="H38" s="380"/>
      <c r="I38" s="380"/>
      <c r="J38" s="380"/>
      <c r="K38" s="490">
        <f>IF($K$36=(1),Q83,T82)</f>
        <v>0</v>
      </c>
      <c r="L38" s="380"/>
      <c r="M38" s="380"/>
      <c r="N38" s="380"/>
      <c r="O38" s="380"/>
      <c r="P38" s="380"/>
      <c r="Q38" s="380"/>
      <c r="R38" s="380"/>
      <c r="S38" s="380"/>
      <c r="T38" s="380"/>
      <c r="U38" s="380"/>
      <c r="V38" s="380"/>
      <c r="W38" s="380"/>
      <c r="X38" s="435"/>
    </row>
    <row r="39" spans="3:60">
      <c r="C39" s="436" t="s">
        <v>459</v>
      </c>
      <c r="D39" s="380"/>
      <c r="E39" s="380"/>
      <c r="F39" s="380"/>
      <c r="G39" s="380"/>
      <c r="H39" s="380"/>
      <c r="I39" s="380"/>
      <c r="J39" s="380"/>
      <c r="K39" s="490">
        <f>AE83</f>
        <v>0</v>
      </c>
      <c r="L39" s="380"/>
      <c r="M39" s="380"/>
      <c r="N39" s="380"/>
      <c r="O39" s="380"/>
      <c r="P39" s="380"/>
      <c r="Q39" s="380"/>
      <c r="R39" s="380"/>
      <c r="S39" s="380"/>
      <c r="T39" s="380"/>
      <c r="U39" s="380"/>
      <c r="V39" s="380"/>
      <c r="W39" s="380"/>
      <c r="X39" s="435"/>
    </row>
    <row r="40" spans="3:60">
      <c r="C40" s="436" t="s">
        <v>460</v>
      </c>
      <c r="D40" s="380"/>
      <c r="E40" s="380"/>
      <c r="F40" s="380"/>
      <c r="G40" s="380"/>
      <c r="H40" s="380"/>
      <c r="I40" s="380"/>
      <c r="J40" s="380"/>
      <c r="K40" s="490">
        <f>IF($K$36=(1),AX83,AZ82)</f>
        <v>0</v>
      </c>
      <c r="L40" s="380"/>
      <c r="M40" s="380"/>
      <c r="N40" s="380"/>
      <c r="O40" s="380"/>
      <c r="P40" s="380"/>
      <c r="Q40" s="380"/>
      <c r="R40" s="380"/>
      <c r="S40" s="380"/>
      <c r="T40" s="380"/>
      <c r="U40" s="380"/>
      <c r="V40" s="380"/>
      <c r="W40" s="380"/>
      <c r="X40" s="435"/>
    </row>
    <row r="41" spans="3:60">
      <c r="C41" s="436" t="s">
        <v>461</v>
      </c>
      <c r="D41" s="380"/>
      <c r="E41" s="380"/>
      <c r="F41" s="380"/>
      <c r="G41" s="380"/>
      <c r="H41" s="380"/>
      <c r="I41" s="380"/>
      <c r="J41" s="380"/>
      <c r="K41" s="490">
        <f>IF($K$36=(1),BB83,BD82)</f>
        <v>0</v>
      </c>
      <c r="L41" s="380"/>
      <c r="M41" s="380"/>
      <c r="N41" s="380"/>
      <c r="O41" s="380"/>
      <c r="P41" s="380"/>
      <c r="Q41" s="380"/>
      <c r="R41" s="380"/>
      <c r="S41" s="380"/>
      <c r="T41" s="380"/>
      <c r="U41" s="380"/>
      <c r="V41" s="380"/>
      <c r="W41" s="380"/>
      <c r="X41" s="435"/>
    </row>
    <row r="42" spans="3:60">
      <c r="C42" s="437" t="s">
        <v>462</v>
      </c>
      <c r="D42" s="438"/>
      <c r="E42" s="438"/>
      <c r="F42" s="438"/>
      <c r="G42" s="438"/>
      <c r="H42" s="438"/>
      <c r="I42" s="438"/>
      <c r="J42" s="438"/>
      <c r="K42" s="490">
        <f>IF($K$36=(1),BF83,BH82)</f>
        <v>0</v>
      </c>
      <c r="L42" s="438"/>
      <c r="M42" s="438"/>
      <c r="N42" s="438"/>
      <c r="O42" s="438"/>
      <c r="P42" s="438"/>
      <c r="Q42" s="438"/>
      <c r="R42" s="438"/>
      <c r="S42" s="438"/>
      <c r="T42" s="438"/>
      <c r="U42" s="438"/>
      <c r="V42" s="438"/>
      <c r="W42" s="438"/>
      <c r="X42" s="439"/>
    </row>
    <row r="44" spans="3:60" ht="18.75">
      <c r="C44" s="880" t="s">
        <v>463</v>
      </c>
      <c r="D44" s="881"/>
      <c r="E44" s="881"/>
      <c r="F44" s="881"/>
      <c r="G44" s="881"/>
      <c r="H44" s="881"/>
      <c r="I44" s="881"/>
      <c r="J44" s="881"/>
      <c r="K44" s="881"/>
      <c r="L44" s="881"/>
      <c r="M44" s="881"/>
      <c r="N44" s="881"/>
      <c r="O44" s="881"/>
      <c r="P44" s="881"/>
      <c r="Q44" s="881"/>
      <c r="R44" s="881"/>
      <c r="S44" s="881"/>
      <c r="T44" s="882"/>
      <c r="V44" s="880" t="s">
        <v>1</v>
      </c>
      <c r="W44" s="881"/>
      <c r="X44" s="881"/>
      <c r="Y44" s="881"/>
      <c r="Z44" s="881"/>
      <c r="AA44" s="881"/>
      <c r="AB44" s="881"/>
      <c r="AC44" s="881"/>
      <c r="AD44" s="881"/>
      <c r="AE44" s="881"/>
      <c r="AF44" s="881"/>
      <c r="AG44" s="881"/>
      <c r="AH44" s="882"/>
      <c r="AJ44" s="387"/>
      <c r="AK44" s="388"/>
      <c r="AL44" s="388"/>
      <c r="AM44" s="388"/>
      <c r="AN44" s="388"/>
      <c r="AO44" s="388"/>
      <c r="AP44" s="388"/>
      <c r="AQ44" s="389"/>
      <c r="AS44" s="886" t="s">
        <v>464</v>
      </c>
      <c r="AT44" s="887"/>
      <c r="AU44" s="887"/>
      <c r="AV44" s="887"/>
      <c r="AW44" s="887"/>
      <c r="AX44" s="887"/>
      <c r="AY44" s="887"/>
      <c r="AZ44" s="887"/>
      <c r="BA44" s="887"/>
      <c r="BB44" s="887"/>
      <c r="BC44" s="887"/>
      <c r="BD44" s="887"/>
      <c r="BE44" s="887"/>
      <c r="BF44" s="887"/>
      <c r="BG44" s="887"/>
      <c r="BH44" s="888"/>
    </row>
    <row r="45" spans="3:60" ht="64.5" customHeight="1">
      <c r="C45" s="328" t="s">
        <v>525</v>
      </c>
      <c r="D45" s="324"/>
      <c r="E45" s="324"/>
      <c r="F45" s="324"/>
      <c r="G45" s="324"/>
      <c r="H45" s="324"/>
      <c r="I45" s="324"/>
      <c r="J45" s="324"/>
      <c r="K45" s="324"/>
      <c r="L45" s="324"/>
      <c r="M45" s="324"/>
      <c r="N45" s="324"/>
      <c r="O45" s="324"/>
      <c r="P45" s="324"/>
      <c r="Q45" s="324"/>
      <c r="R45" s="324"/>
      <c r="S45" s="324"/>
      <c r="T45" s="300"/>
      <c r="V45" s="883" t="s">
        <v>465</v>
      </c>
      <c r="W45" s="884"/>
      <c r="X45" s="884"/>
      <c r="Y45" s="884"/>
      <c r="Z45" s="884"/>
      <c r="AA45" s="884"/>
      <c r="AB45" s="884"/>
      <c r="AC45" s="884"/>
      <c r="AD45" s="884"/>
      <c r="AE45" s="884"/>
      <c r="AF45" s="884"/>
      <c r="AG45" s="884"/>
      <c r="AH45" s="885"/>
      <c r="AJ45" s="883" t="s">
        <v>466</v>
      </c>
      <c r="AK45" s="884"/>
      <c r="AL45" s="884"/>
      <c r="AM45" s="884"/>
      <c r="AN45" s="884"/>
      <c r="AO45" s="884"/>
      <c r="AP45" s="884"/>
      <c r="AQ45" s="885"/>
      <c r="AS45" s="883" t="s">
        <v>467</v>
      </c>
      <c r="AT45" s="884"/>
      <c r="AU45" s="884"/>
      <c r="AV45" s="884"/>
      <c r="AW45" s="884"/>
      <c r="AX45" s="884"/>
      <c r="AY45" s="884"/>
      <c r="AZ45" s="885"/>
      <c r="BA45" s="873" t="s">
        <v>468</v>
      </c>
      <c r="BB45" s="874"/>
      <c r="BC45" s="874"/>
      <c r="BD45" s="875"/>
      <c r="BE45" s="877" t="s">
        <v>469</v>
      </c>
      <c r="BF45" s="878"/>
      <c r="BG45" s="878"/>
      <c r="BH45" s="879"/>
    </row>
    <row r="46" spans="3:60" ht="9.9499999999999993" customHeight="1">
      <c r="C46" s="328"/>
      <c r="D46" s="324"/>
      <c r="E46" s="324"/>
      <c r="F46" s="324"/>
      <c r="G46" s="324"/>
      <c r="H46" s="324"/>
      <c r="I46" s="324"/>
      <c r="J46" s="324"/>
      <c r="K46" s="324"/>
      <c r="L46" s="324"/>
      <c r="M46" s="324"/>
      <c r="N46" s="324"/>
      <c r="O46" s="324"/>
      <c r="P46" s="324"/>
      <c r="Q46" s="324"/>
      <c r="R46" s="324"/>
      <c r="S46" s="324"/>
      <c r="T46" s="300"/>
      <c r="V46" s="329"/>
      <c r="W46" s="324"/>
      <c r="X46" s="324"/>
      <c r="Y46" s="324"/>
      <c r="Z46" s="324"/>
      <c r="AA46" s="324"/>
      <c r="AB46" s="324"/>
      <c r="AC46" s="324"/>
      <c r="AD46" s="324"/>
      <c r="AE46" s="324"/>
      <c r="AF46" s="324"/>
      <c r="AG46" s="324"/>
      <c r="AH46" s="300"/>
      <c r="AJ46" s="329"/>
      <c r="AK46" s="324"/>
      <c r="AL46" s="324"/>
      <c r="AM46" s="324"/>
      <c r="AN46" s="324"/>
      <c r="AO46" s="324"/>
      <c r="AP46" s="324"/>
      <c r="AQ46" s="300"/>
      <c r="AS46" s="325"/>
      <c r="AT46" s="326"/>
      <c r="AU46" s="326"/>
      <c r="AV46" s="326"/>
      <c r="AW46" s="326"/>
      <c r="AX46" s="326"/>
      <c r="AY46" s="326"/>
      <c r="AZ46" s="326"/>
      <c r="BA46" s="325"/>
      <c r="BB46" s="326"/>
      <c r="BC46" s="326"/>
      <c r="BD46" s="327"/>
      <c r="BE46" s="326"/>
      <c r="BF46" s="326"/>
      <c r="BG46" s="326"/>
      <c r="BH46" s="327"/>
    </row>
    <row r="47" spans="3:60" ht="35.25" customHeight="1">
      <c r="C47" s="869" t="s">
        <v>470</v>
      </c>
      <c r="D47" s="871"/>
      <c r="E47" s="871"/>
      <c r="F47" s="871"/>
      <c r="G47" s="872"/>
      <c r="H47" s="696"/>
      <c r="I47" s="697"/>
      <c r="J47" s="697"/>
      <c r="K47" s="698"/>
      <c r="L47" s="869" t="s">
        <v>471</v>
      </c>
      <c r="M47" s="871"/>
      <c r="N47" s="871"/>
      <c r="O47" s="871"/>
      <c r="P47" s="872"/>
      <c r="Q47" s="696"/>
      <c r="R47" s="697"/>
      <c r="S47" s="697"/>
      <c r="T47" s="698"/>
      <c r="V47" s="329"/>
      <c r="W47" s="324"/>
      <c r="X47" s="324"/>
      <c r="Y47" s="324"/>
      <c r="Z47" s="324"/>
      <c r="AA47" s="324"/>
      <c r="AB47" s="324"/>
      <c r="AC47" s="324"/>
      <c r="AD47" s="324"/>
      <c r="AE47" s="324"/>
      <c r="AF47" s="324"/>
      <c r="AG47" s="324"/>
      <c r="AH47" s="300"/>
      <c r="AJ47" s="329"/>
      <c r="AK47" s="324"/>
      <c r="AL47" s="324"/>
      <c r="AM47" s="324"/>
      <c r="AN47" s="324"/>
      <c r="AO47" s="324"/>
      <c r="AP47" s="324"/>
      <c r="AQ47" s="300"/>
      <c r="AS47" s="325"/>
      <c r="AT47" s="326"/>
      <c r="AU47" s="326"/>
      <c r="AV47" s="326"/>
      <c r="AW47" s="326"/>
      <c r="AX47" s="326"/>
      <c r="AY47" s="326"/>
      <c r="AZ47" s="326"/>
      <c r="BA47" s="325"/>
      <c r="BB47" s="326"/>
      <c r="BC47" s="326"/>
      <c r="BD47" s="327"/>
      <c r="BE47" s="326"/>
      <c r="BF47" s="326"/>
      <c r="BG47" s="326"/>
      <c r="BH47" s="327"/>
    </row>
    <row r="48" spans="3:60" ht="18.75" customHeight="1">
      <c r="C48" s="869" t="s">
        <v>472</v>
      </c>
      <c r="D48" s="871"/>
      <c r="E48" s="871"/>
      <c r="F48" s="872"/>
      <c r="G48" s="491">
        <v>5</v>
      </c>
      <c r="H48" s="423" t="s">
        <v>473</v>
      </c>
      <c r="I48" s="324"/>
      <c r="J48" s="324"/>
      <c r="K48" s="422" t="s">
        <v>474</v>
      </c>
      <c r="L48" s="869" t="s">
        <v>475</v>
      </c>
      <c r="M48" s="871"/>
      <c r="N48" s="871"/>
      <c r="O48" s="871"/>
      <c r="P48" s="491">
        <v>5</v>
      </c>
      <c r="Q48" s="423" t="s">
        <v>473</v>
      </c>
      <c r="R48" s="324"/>
      <c r="S48" s="324"/>
      <c r="T48" s="422" t="s">
        <v>474</v>
      </c>
      <c r="V48" s="869" t="s">
        <v>476</v>
      </c>
      <c r="W48" s="871"/>
      <c r="X48" s="871"/>
      <c r="Y48" s="871"/>
      <c r="Z48" s="871"/>
      <c r="AA48" s="871"/>
      <c r="AB48" s="871"/>
      <c r="AC48" s="872"/>
      <c r="AD48" s="417">
        <v>9</v>
      </c>
      <c r="AE48" s="423" t="s">
        <v>473</v>
      </c>
      <c r="AF48" s="324"/>
      <c r="AG48" s="324"/>
      <c r="AH48" s="422" t="s">
        <v>474</v>
      </c>
      <c r="AJ48" s="869" t="s">
        <v>476</v>
      </c>
      <c r="AK48" s="871"/>
      <c r="AL48" s="872"/>
      <c r="AM48" s="417">
        <v>4</v>
      </c>
      <c r="AN48" s="423" t="s">
        <v>473</v>
      </c>
      <c r="AO48" s="414"/>
      <c r="AP48" s="414"/>
      <c r="AQ48" s="422" t="s">
        <v>474</v>
      </c>
      <c r="AR48" s="414"/>
      <c r="AS48" s="869" t="s">
        <v>476</v>
      </c>
      <c r="AT48" s="870"/>
      <c r="AU48" s="871"/>
      <c r="AV48" s="872"/>
      <c r="AW48" s="424">
        <v>5</v>
      </c>
      <c r="AX48" s="423" t="s">
        <v>473</v>
      </c>
      <c r="AY48" s="423"/>
      <c r="AZ48" s="423" t="s">
        <v>474</v>
      </c>
      <c r="BA48" s="325"/>
      <c r="BB48" s="423" t="s">
        <v>473</v>
      </c>
      <c r="BC48" s="423"/>
      <c r="BD48" s="422" t="s">
        <v>474</v>
      </c>
      <c r="BE48" s="423"/>
      <c r="BF48" s="423" t="s">
        <v>473</v>
      </c>
      <c r="BG48" s="423"/>
      <c r="BH48" s="422" t="s">
        <v>474</v>
      </c>
    </row>
    <row r="49" spans="1:60" ht="60.75" customHeight="1">
      <c r="A49" s="644" t="s">
        <v>477</v>
      </c>
      <c r="C49" s="418"/>
      <c r="D49" s="384"/>
      <c r="E49" s="384"/>
      <c r="F49" s="384"/>
      <c r="G49" s="390"/>
      <c r="H49" s="712" t="s">
        <v>478</v>
      </c>
      <c r="I49" s="301" t="s">
        <v>479</v>
      </c>
      <c r="J49" s="301" t="s">
        <v>480</v>
      </c>
      <c r="K49" s="302" t="s">
        <v>481</v>
      </c>
      <c r="L49" s="418"/>
      <c r="M49" s="384"/>
      <c r="N49" s="384"/>
      <c r="O49" s="384"/>
      <c r="P49" s="390"/>
      <c r="Q49" s="712" t="s">
        <v>478</v>
      </c>
      <c r="R49" s="301" t="s">
        <v>479</v>
      </c>
      <c r="S49" s="301" t="s">
        <v>480</v>
      </c>
      <c r="T49" s="302" t="s">
        <v>481</v>
      </c>
      <c r="V49" s="413" t="s">
        <v>482</v>
      </c>
      <c r="W49" s="408" t="s">
        <v>483</v>
      </c>
      <c r="X49" s="408" t="s">
        <v>484</v>
      </c>
      <c r="Y49" s="408" t="s">
        <v>485</v>
      </c>
      <c r="Z49" s="408" t="s">
        <v>486</v>
      </c>
      <c r="AA49" s="408" t="s">
        <v>487</v>
      </c>
      <c r="AB49" s="408" t="s">
        <v>488</v>
      </c>
      <c r="AC49" s="408" t="s">
        <v>489</v>
      </c>
      <c r="AD49" s="408" t="s">
        <v>490</v>
      </c>
      <c r="AE49" s="712" t="s">
        <v>478</v>
      </c>
      <c r="AF49" s="301" t="s">
        <v>479</v>
      </c>
      <c r="AG49" s="301" t="s">
        <v>480</v>
      </c>
      <c r="AH49" s="302" t="s">
        <v>481</v>
      </c>
      <c r="AJ49" s="393" t="s">
        <v>491</v>
      </c>
      <c r="AK49" s="392" t="s">
        <v>492</v>
      </c>
      <c r="AL49" s="392" t="s">
        <v>493</v>
      </c>
      <c r="AM49" s="391" t="s">
        <v>494</v>
      </c>
      <c r="AN49" s="712" t="s">
        <v>478</v>
      </c>
      <c r="AO49" s="301" t="s">
        <v>479</v>
      </c>
      <c r="AP49" s="301" t="s">
        <v>480</v>
      </c>
      <c r="AQ49" s="302" t="s">
        <v>481</v>
      </c>
      <c r="AS49" s="413" t="s">
        <v>494</v>
      </c>
      <c r="AT49" s="392" t="s">
        <v>495</v>
      </c>
      <c r="AU49" s="392" t="s">
        <v>496</v>
      </c>
      <c r="AV49" s="392" t="s">
        <v>497</v>
      </c>
      <c r="AW49" s="392" t="s">
        <v>498</v>
      </c>
      <c r="AX49" s="712" t="s">
        <v>478</v>
      </c>
      <c r="AY49" s="301" t="s">
        <v>479</v>
      </c>
      <c r="AZ49" s="330" t="s">
        <v>481</v>
      </c>
      <c r="BA49" s="413" t="s">
        <v>499</v>
      </c>
      <c r="BB49" s="712" t="s">
        <v>478</v>
      </c>
      <c r="BC49" s="712" t="s">
        <v>479</v>
      </c>
      <c r="BD49" s="302" t="s">
        <v>481</v>
      </c>
      <c r="BE49" s="330"/>
      <c r="BF49" s="712" t="s">
        <v>478</v>
      </c>
      <c r="BG49" s="712" t="s">
        <v>479</v>
      </c>
      <c r="BH49" s="302" t="s">
        <v>481</v>
      </c>
    </row>
    <row r="50" spans="1:60">
      <c r="A50" t="s">
        <v>500</v>
      </c>
      <c r="C50" s="387" t="s">
        <v>501</v>
      </c>
      <c r="D50" s="388" t="s">
        <v>502</v>
      </c>
      <c r="E50" s="388" t="s">
        <v>503</v>
      </c>
      <c r="F50" s="388" t="s">
        <v>504</v>
      </c>
      <c r="G50" s="388" t="s">
        <v>505</v>
      </c>
      <c r="H50" s="388"/>
      <c r="I50" s="316"/>
      <c r="J50" s="316"/>
      <c r="K50" s="389"/>
      <c r="L50" s="387" t="s">
        <v>501</v>
      </c>
      <c r="M50" s="388" t="s">
        <v>502</v>
      </c>
      <c r="N50" s="388" t="s">
        <v>503</v>
      </c>
      <c r="O50" s="388" t="s">
        <v>504</v>
      </c>
      <c r="P50" s="389" t="s">
        <v>505</v>
      </c>
      <c r="Q50" s="389"/>
      <c r="R50" s="389"/>
      <c r="S50" s="389"/>
      <c r="T50" s="316"/>
      <c r="V50" s="303" t="s">
        <v>501</v>
      </c>
      <c r="W50" s="304" t="s">
        <v>502</v>
      </c>
      <c r="X50" s="304" t="s">
        <v>503</v>
      </c>
      <c r="Y50" s="304" t="s">
        <v>504</v>
      </c>
      <c r="Z50" s="304" t="s">
        <v>505</v>
      </c>
      <c r="AA50" s="304" t="s">
        <v>506</v>
      </c>
      <c r="AB50" s="304" t="s">
        <v>507</v>
      </c>
      <c r="AC50" s="304" t="s">
        <v>508</v>
      </c>
      <c r="AD50" s="305" t="s">
        <v>509</v>
      </c>
      <c r="AE50" s="305"/>
      <c r="AF50" s="305"/>
      <c r="AG50" s="305"/>
      <c r="AH50" s="306"/>
      <c r="AJ50" s="307" t="s">
        <v>501</v>
      </c>
      <c r="AK50" s="385" t="s">
        <v>502</v>
      </c>
      <c r="AL50" s="385" t="s">
        <v>503</v>
      </c>
      <c r="AM50" s="308" t="s">
        <v>504</v>
      </c>
      <c r="AN50" s="308"/>
      <c r="AO50" s="305"/>
      <c r="AP50" s="305"/>
      <c r="AQ50" s="306"/>
      <c r="AS50" s="303" t="s">
        <v>501</v>
      </c>
      <c r="AT50" s="385" t="s">
        <v>502</v>
      </c>
      <c r="AU50" s="304" t="s">
        <v>503</v>
      </c>
      <c r="AV50" s="304" t="s">
        <v>504</v>
      </c>
      <c r="AW50" s="305" t="s">
        <v>505</v>
      </c>
      <c r="AX50" s="305"/>
      <c r="AY50" s="385"/>
      <c r="AZ50" s="385"/>
      <c r="BA50" s="85" t="s">
        <v>1</v>
      </c>
      <c r="BB50" s="308"/>
      <c r="BC50" s="308"/>
      <c r="BD50" s="85"/>
      <c r="BE50" s="308"/>
      <c r="BF50" s="308"/>
      <c r="BG50" s="308"/>
      <c r="BH50" s="306"/>
    </row>
    <row r="51" spans="1:60">
      <c r="C51" s="307" t="s">
        <v>1</v>
      </c>
      <c r="I51" s="85"/>
      <c r="J51" s="85"/>
      <c r="L51" s="307"/>
      <c r="P51" s="308"/>
      <c r="Q51" s="308"/>
      <c r="R51" s="308"/>
      <c r="S51" s="308"/>
      <c r="T51" s="85" t="s">
        <v>1</v>
      </c>
      <c r="V51" s="415" t="s">
        <v>510</v>
      </c>
      <c r="W51" s="410"/>
      <c r="X51" s="410"/>
      <c r="Y51" s="410"/>
      <c r="Z51" s="410"/>
      <c r="AA51" s="410"/>
      <c r="AB51" s="410"/>
      <c r="AC51" s="410"/>
      <c r="AD51" s="411"/>
      <c r="AE51" s="412"/>
      <c r="AF51" s="308"/>
      <c r="AG51" s="308"/>
      <c r="AH51" s="85"/>
      <c r="AJ51" s="307"/>
      <c r="AM51" s="308"/>
      <c r="AN51" s="308"/>
      <c r="AO51" s="308"/>
      <c r="AP51" s="308"/>
      <c r="AQ51" s="85"/>
      <c r="AS51" s="307"/>
      <c r="AW51" s="308"/>
      <c r="AX51" s="308"/>
      <c r="AY51" s="385"/>
      <c r="AZ51" s="385"/>
      <c r="BA51" s="85"/>
      <c r="BB51" s="308"/>
      <c r="BC51" s="308"/>
      <c r="BD51" s="85"/>
      <c r="BE51" s="308"/>
      <c r="BF51" s="308"/>
      <c r="BG51" s="308"/>
      <c r="BH51" s="85"/>
    </row>
    <row r="52" spans="1:60">
      <c r="C52" s="492"/>
      <c r="D52" s="350"/>
      <c r="E52" s="350"/>
      <c r="F52" s="350"/>
      <c r="G52" s="350"/>
      <c r="H52" s="323">
        <f t="shared" ref="H52" si="0">IF(SUM(C52+D52+E52+F52+G52)&gt;($E$29*$G$48),($E$29*$G$48),SUM(C52+D52+E52+F52+G52))</f>
        <v>0</v>
      </c>
      <c r="I52" s="323">
        <f>((C52+D52+E52+F52+G52)/(2*$G$48))/40</f>
        <v>0</v>
      </c>
      <c r="J52" s="310">
        <f>IF(I52&lt;1,ROUND(I52,1),1)</f>
        <v>0</v>
      </c>
      <c r="K52" s="311">
        <f>IF(AND(I52=0),0, IF(AND(I52&lt;1, I52&gt;0),0.5, IF(AND(I52&gt;=1),1)))</f>
        <v>0</v>
      </c>
      <c r="L52" s="492"/>
      <c r="M52" s="350"/>
      <c r="N52" s="350"/>
      <c r="O52" s="350"/>
      <c r="P52" s="494"/>
      <c r="Q52" s="323">
        <f t="shared" ref="Q52" si="1">IF(SUM(L52+M52+N52+O52+P52)&gt;($E$29*$P$48),($E$29*$P$48),SUM(L52+M52+N52+O52+P52))</f>
        <v>0</v>
      </c>
      <c r="R52" s="310">
        <f>((L52+M52+N52+O52+P52)/(2*$P$48))/40</f>
        <v>0</v>
      </c>
      <c r="S52" s="310">
        <f>IF(R52&lt;1,ROUND(R52,1),1)</f>
        <v>0</v>
      </c>
      <c r="T52" s="311">
        <f t="shared" ref="T52" si="2">IF(AND(R52=0),0, IF(AND(R52&lt;1, R52&gt;0),0.5, IF(AND(R52&gt;=1),1)))</f>
        <v>0</v>
      </c>
      <c r="V52" s="492"/>
      <c r="W52" s="350"/>
      <c r="X52" s="350"/>
      <c r="Y52" s="350"/>
      <c r="Z52" s="350"/>
      <c r="AA52" s="350"/>
      <c r="AB52" s="350"/>
      <c r="AC52" s="350"/>
      <c r="AD52" s="494"/>
      <c r="AE52" s="323">
        <f t="shared" ref="AE52:AE79" si="3">IF(SUM(V52:AD52)&gt;($E$29*$AD$48),($E$29*$AD$48),SUM(V52:AD52))</f>
        <v>0</v>
      </c>
      <c r="AF52" s="323">
        <f>((V52+W52+X52+Y52+Z52+AA52+AB52+AC52+AD52)/(2*$AD$48))/40</f>
        <v>0</v>
      </c>
      <c r="AG52" s="310">
        <f>IF(AF52&lt;1,ROUND(AF52,1),1)</f>
        <v>0</v>
      </c>
      <c r="AH52" s="311">
        <f>IF(AND(AF52=0),0, IF(AND(AF52&lt;1, AF52&gt;0),0.5, IF(AND(AF52&gt;=1),1)))</f>
        <v>0</v>
      </c>
      <c r="AJ52" s="492"/>
      <c r="AK52" s="350"/>
      <c r="AL52" s="350"/>
      <c r="AM52" s="494"/>
      <c r="AN52" s="309">
        <f t="shared" ref="AN52:AN79" si="4">IF(SUM(AJ52:AM52)&gt;($E$29*$AM$48),($E$29*$AM$48),SUM(AJ52:AM52))</f>
        <v>0</v>
      </c>
      <c r="AO52" s="323">
        <f>((AJ52+AK52+AL52+AM52)/(2*$AM$48)/40)</f>
        <v>0</v>
      </c>
      <c r="AP52" s="310">
        <f>IF(AO52&lt;1,ROUND(AO52,1),1)</f>
        <v>0</v>
      </c>
      <c r="AQ52" s="311">
        <f>IF(AND(AO52=0),0, IF(AND(AO52&lt;1, AO52&gt;0),0.5, IF(AND(AO52&gt;=1),1)))</f>
        <v>0</v>
      </c>
      <c r="AS52" s="492"/>
      <c r="AT52" s="493"/>
      <c r="AU52" s="493"/>
      <c r="AV52" s="493"/>
      <c r="AW52" s="494"/>
      <c r="AX52" s="428">
        <f t="shared" ref="AX52:AX79" si="5">IF(SUM(AS52:AW52)&gt;($E$29*$AW$48),($E$29*$AW$48),SUM(AS52:AW52))</f>
        <v>0</v>
      </c>
      <c r="AY52" s="323">
        <f>((AS52+AT52+AU52+AV52+AW52)/(2*$AW$48)/40)</f>
        <v>0</v>
      </c>
      <c r="AZ52" s="311">
        <f>IF(AND(AY52=0),0, IF(AND(AY52&lt;1, AY52&gt;0),0.5, IF(AND(AY52&gt;=1),1)))</f>
        <v>0</v>
      </c>
      <c r="BA52" s="654"/>
      <c r="BB52" s="323">
        <f t="shared" ref="BB52:BB79" si="6">IF(BA52&gt;80,80,BA52)</f>
        <v>0</v>
      </c>
      <c r="BC52" s="323">
        <f>BA52/2/40</f>
        <v>0</v>
      </c>
      <c r="BD52" s="311">
        <f>IF(AND(BB52=0),0, IF(AND(BB52&lt;1, BB52&gt;0),0.5, IF(AND(BB52&gt;=1),1)))</f>
        <v>0</v>
      </c>
      <c r="BE52" s="494"/>
      <c r="BF52" s="323">
        <f t="shared" ref="BF52" si="7">IF(BE52&gt;80,80,BE52)</f>
        <v>0</v>
      </c>
      <c r="BG52" s="323">
        <f>BE52/2/40</f>
        <v>0</v>
      </c>
      <c r="BH52" s="311">
        <f>IF(AND(BF52=0),0, IF(AND(BF52&lt;1, BF52&gt;0),0.5, IF(AND(BF52&gt;=1),1)))</f>
        <v>0</v>
      </c>
    </row>
    <row r="53" spans="1:60">
      <c r="C53" s="492"/>
      <c r="D53" s="350"/>
      <c r="E53" s="350"/>
      <c r="F53" s="350"/>
      <c r="G53" s="350"/>
      <c r="H53" s="323">
        <f t="shared" ref="H53:H79" si="8">IF(SUM(C53+D53+E53+F53+G53)&gt;($E$29*$G$48),($E$29*$G$48),SUM(C53+D53+E53+F53+G53))</f>
        <v>0</v>
      </c>
      <c r="I53" s="323">
        <f t="shared" ref="I53:I79" si="9">((C53+D53+E53+F53+G53)/(2*$G$48))/40</f>
        <v>0</v>
      </c>
      <c r="J53" s="310">
        <f t="shared" ref="J53:J79" si="10">IF(I53&lt;1,ROUND(I53,1),1)</f>
        <v>0</v>
      </c>
      <c r="K53" s="311">
        <f t="shared" ref="K53:K79" si="11">IF(AND(I53=0),0, IF(AND(I53&lt;1, I53&gt;0),0.5, IF(AND(I53&gt;=1),1)))</f>
        <v>0</v>
      </c>
      <c r="L53" s="492"/>
      <c r="M53" s="350"/>
      <c r="N53" s="350"/>
      <c r="O53" s="350"/>
      <c r="P53" s="494"/>
      <c r="Q53" s="323">
        <f t="shared" ref="Q53:Q79" si="12">IF(SUM(L53+M53+N53+O53+P53)&gt;($E$29*$P$48),($E$29*$P$48),SUM(L53+M53+N53+O53+P53))</f>
        <v>0</v>
      </c>
      <c r="R53" s="310">
        <f t="shared" ref="R53:R79" si="13">((L53+M53+N53+O53+P53)/(2*$P$48))/40</f>
        <v>0</v>
      </c>
      <c r="S53" s="310">
        <f t="shared" ref="S53:S79" si="14">IF(R53&lt;1,ROUND(R53,1),1)</f>
        <v>0</v>
      </c>
      <c r="T53" s="311">
        <f t="shared" ref="T53:T79" si="15">IF(AND(R53=0),0, IF(AND(R53&lt;1, R53&gt;0),0.5, IF(AND(R53&gt;=1),1)))</f>
        <v>0</v>
      </c>
      <c r="V53" s="492"/>
      <c r="W53" s="350"/>
      <c r="X53" s="350"/>
      <c r="Y53" s="350"/>
      <c r="Z53" s="350"/>
      <c r="AA53" s="350"/>
      <c r="AB53" s="350"/>
      <c r="AC53" s="350"/>
      <c r="AD53" s="494"/>
      <c r="AE53" s="323">
        <f t="shared" si="3"/>
        <v>0</v>
      </c>
      <c r="AF53" s="323">
        <f t="shared" ref="AF53:AF79" si="16">((V53+W53+X53+Y53+Z53+AA53+AB53+AC53+AD53)/(2*$AD$48))/40</f>
        <v>0</v>
      </c>
      <c r="AG53" s="310">
        <f t="shared" ref="AG53:AG79" si="17">IF(AF53&lt;1,ROUND(AF53,1),1)</f>
        <v>0</v>
      </c>
      <c r="AH53" s="311">
        <f t="shared" ref="AH53:AH79" si="18">IF(AND(AF53=0),0, IF(AND(AF53&lt;1, AF53&gt;0),0.5, IF(AND(AF53&gt;=1),1)))</f>
        <v>0</v>
      </c>
      <c r="AJ53" s="492"/>
      <c r="AK53" s="350"/>
      <c r="AL53" s="350"/>
      <c r="AM53" s="494"/>
      <c r="AN53" s="309">
        <f t="shared" si="4"/>
        <v>0</v>
      </c>
      <c r="AO53" s="323">
        <f>((AJ53+AK53+AL53+AM53)/(2*$AM$48)/40)</f>
        <v>0</v>
      </c>
      <c r="AP53" s="310">
        <f>IF(AO53&lt;1,ROUND(AO53,1),1)</f>
        <v>0</v>
      </c>
      <c r="AQ53" s="311">
        <f t="shared" ref="AQ53:AQ79" si="19">IF(AND(AO53=0),0, IF(AND(AO53&lt;1, AO53&gt;0),0.5, IF(AND(AO53&gt;=1),1)))</f>
        <v>0</v>
      </c>
      <c r="AS53" s="492"/>
      <c r="AT53" s="493"/>
      <c r="AU53" s="493"/>
      <c r="AV53" s="493"/>
      <c r="AW53" s="494"/>
      <c r="AX53" s="428">
        <f t="shared" si="5"/>
        <v>0</v>
      </c>
      <c r="AY53" s="323">
        <f t="shared" ref="AY53:AY79" si="20">((AS53+AT53+AU53+AV53+AW53)/(2*$AW$48)/40)</f>
        <v>0</v>
      </c>
      <c r="AZ53" s="311">
        <f t="shared" ref="AZ53:AZ79" si="21">IF(AND(AY53=0),0, IF(AND(AY53&lt;1, AY53&gt;0),0.5, IF(AND(AY53&gt;=1),1)))</f>
        <v>0</v>
      </c>
      <c r="BA53" s="654"/>
      <c r="BB53" s="323">
        <f t="shared" si="6"/>
        <v>0</v>
      </c>
      <c r="BC53" s="323">
        <f t="shared" ref="BC53:BC79" si="22">BA53/2/40</f>
        <v>0</v>
      </c>
      <c r="BD53" s="311">
        <f t="shared" ref="BD53:BD79" si="23">IF(AND(BB53=0),0, IF(AND(BB53&lt;1, BB53&gt;0),0.5, IF(AND(BB53&gt;=1),1)))</f>
        <v>0</v>
      </c>
      <c r="BE53" s="494"/>
      <c r="BF53" s="323">
        <f t="shared" ref="BF53:BF79" si="24">IF(BE53&gt;80,80,BE53)</f>
        <v>0</v>
      </c>
      <c r="BG53" s="323">
        <f t="shared" ref="BG53:BG79" si="25">BE53/2/40</f>
        <v>0</v>
      </c>
      <c r="BH53" s="311">
        <f t="shared" ref="BH53:BH79" si="26">IF(AND(BF53=0),0, IF(AND(BF53&lt;1, BF53&gt;0),0.5, IF(AND(BF53&gt;=1),1)))</f>
        <v>0</v>
      </c>
    </row>
    <row r="54" spans="1:60">
      <c r="C54" s="492"/>
      <c r="D54" s="350"/>
      <c r="E54" s="350"/>
      <c r="F54" s="350"/>
      <c r="G54" s="350"/>
      <c r="H54" s="323">
        <f t="shared" si="8"/>
        <v>0</v>
      </c>
      <c r="I54" s="323">
        <f t="shared" si="9"/>
        <v>0</v>
      </c>
      <c r="J54" s="310">
        <f t="shared" si="10"/>
        <v>0</v>
      </c>
      <c r="K54" s="311">
        <f t="shared" si="11"/>
        <v>0</v>
      </c>
      <c r="L54" s="492"/>
      <c r="M54" s="350"/>
      <c r="N54" s="350"/>
      <c r="O54" s="350"/>
      <c r="P54" s="494"/>
      <c r="Q54" s="323">
        <f t="shared" si="12"/>
        <v>0</v>
      </c>
      <c r="R54" s="310">
        <f t="shared" si="13"/>
        <v>0</v>
      </c>
      <c r="S54" s="310">
        <f t="shared" si="14"/>
        <v>0</v>
      </c>
      <c r="T54" s="311">
        <f t="shared" si="15"/>
        <v>0</v>
      </c>
      <c r="V54" s="492"/>
      <c r="W54" s="350"/>
      <c r="X54" s="350"/>
      <c r="Y54" s="350"/>
      <c r="Z54" s="350"/>
      <c r="AA54" s="350"/>
      <c r="AB54" s="350"/>
      <c r="AC54" s="350"/>
      <c r="AD54" s="494"/>
      <c r="AE54" s="323">
        <f t="shared" si="3"/>
        <v>0</v>
      </c>
      <c r="AF54" s="323">
        <f t="shared" si="16"/>
        <v>0</v>
      </c>
      <c r="AG54" s="310">
        <f t="shared" si="17"/>
        <v>0</v>
      </c>
      <c r="AH54" s="311">
        <f t="shared" si="18"/>
        <v>0</v>
      </c>
      <c r="AJ54" s="492"/>
      <c r="AK54" s="350"/>
      <c r="AL54" s="350"/>
      <c r="AM54" s="494"/>
      <c r="AN54" s="309">
        <f t="shared" si="4"/>
        <v>0</v>
      </c>
      <c r="AO54" s="323">
        <f t="shared" ref="AO54:AO79" si="27">((AJ54+AK54+AL54+AM54)/(2*$AM$48)/40)</f>
        <v>0</v>
      </c>
      <c r="AP54" s="310">
        <f t="shared" ref="AP54:AP79" si="28">IF(AO54&lt;1,ROUND(AO54,1),1)</f>
        <v>0</v>
      </c>
      <c r="AQ54" s="311">
        <f t="shared" si="19"/>
        <v>0</v>
      </c>
      <c r="AS54" s="492"/>
      <c r="AT54" s="493"/>
      <c r="AU54" s="493"/>
      <c r="AV54" s="493"/>
      <c r="AW54" s="494"/>
      <c r="AX54" s="428">
        <f t="shared" si="5"/>
        <v>0</v>
      </c>
      <c r="AY54" s="323">
        <f t="shared" si="20"/>
        <v>0</v>
      </c>
      <c r="AZ54" s="311">
        <f t="shared" si="21"/>
        <v>0</v>
      </c>
      <c r="BA54" s="654"/>
      <c r="BB54" s="323">
        <f t="shared" si="6"/>
        <v>0</v>
      </c>
      <c r="BC54" s="323">
        <f t="shared" si="22"/>
        <v>0</v>
      </c>
      <c r="BD54" s="311">
        <f t="shared" si="23"/>
        <v>0</v>
      </c>
      <c r="BE54" s="494"/>
      <c r="BF54" s="323">
        <f t="shared" si="24"/>
        <v>0</v>
      </c>
      <c r="BG54" s="323">
        <f t="shared" si="25"/>
        <v>0</v>
      </c>
      <c r="BH54" s="311">
        <f t="shared" si="26"/>
        <v>0</v>
      </c>
    </row>
    <row r="55" spans="1:60">
      <c r="C55" s="492"/>
      <c r="D55" s="350"/>
      <c r="E55" s="350"/>
      <c r="F55" s="350"/>
      <c r="G55" s="350"/>
      <c r="H55" s="323">
        <f t="shared" si="8"/>
        <v>0</v>
      </c>
      <c r="I55" s="323">
        <f t="shared" si="9"/>
        <v>0</v>
      </c>
      <c r="J55" s="310">
        <f t="shared" si="10"/>
        <v>0</v>
      </c>
      <c r="K55" s="311">
        <f t="shared" si="11"/>
        <v>0</v>
      </c>
      <c r="L55" s="492"/>
      <c r="M55" s="350"/>
      <c r="N55" s="350"/>
      <c r="O55" s="350"/>
      <c r="P55" s="494"/>
      <c r="Q55" s="323">
        <f t="shared" si="12"/>
        <v>0</v>
      </c>
      <c r="R55" s="310">
        <f t="shared" si="13"/>
        <v>0</v>
      </c>
      <c r="S55" s="310">
        <f t="shared" si="14"/>
        <v>0</v>
      </c>
      <c r="T55" s="311">
        <f t="shared" si="15"/>
        <v>0</v>
      </c>
      <c r="V55" s="492"/>
      <c r="W55" s="350"/>
      <c r="X55" s="350"/>
      <c r="Y55" s="350"/>
      <c r="Z55" s="350"/>
      <c r="AA55" s="350"/>
      <c r="AB55" s="350"/>
      <c r="AC55" s="350"/>
      <c r="AD55" s="494"/>
      <c r="AE55" s="323">
        <f t="shared" si="3"/>
        <v>0</v>
      </c>
      <c r="AF55" s="323">
        <f t="shared" si="16"/>
        <v>0</v>
      </c>
      <c r="AG55" s="310">
        <f t="shared" si="17"/>
        <v>0</v>
      </c>
      <c r="AH55" s="311">
        <f t="shared" si="18"/>
        <v>0</v>
      </c>
      <c r="AJ55" s="492"/>
      <c r="AK55" s="350"/>
      <c r="AL55" s="350"/>
      <c r="AM55" s="494"/>
      <c r="AN55" s="309">
        <f t="shared" si="4"/>
        <v>0</v>
      </c>
      <c r="AO55" s="323">
        <f t="shared" si="27"/>
        <v>0</v>
      </c>
      <c r="AP55" s="310">
        <f t="shared" si="28"/>
        <v>0</v>
      </c>
      <c r="AQ55" s="311">
        <f t="shared" si="19"/>
        <v>0</v>
      </c>
      <c r="AS55" s="492"/>
      <c r="AT55" s="493"/>
      <c r="AU55" s="493"/>
      <c r="AV55" s="493"/>
      <c r="AW55" s="494"/>
      <c r="AX55" s="428">
        <f t="shared" si="5"/>
        <v>0</v>
      </c>
      <c r="AY55" s="323">
        <f t="shared" si="20"/>
        <v>0</v>
      </c>
      <c r="AZ55" s="311">
        <f t="shared" si="21"/>
        <v>0</v>
      </c>
      <c r="BA55" s="654"/>
      <c r="BB55" s="323">
        <f t="shared" si="6"/>
        <v>0</v>
      </c>
      <c r="BC55" s="323">
        <f t="shared" si="22"/>
        <v>0</v>
      </c>
      <c r="BD55" s="311">
        <f t="shared" si="23"/>
        <v>0</v>
      </c>
      <c r="BE55" s="494"/>
      <c r="BF55" s="323">
        <f t="shared" si="24"/>
        <v>0</v>
      </c>
      <c r="BG55" s="323">
        <f t="shared" si="25"/>
        <v>0</v>
      </c>
      <c r="BH55" s="311">
        <f t="shared" si="26"/>
        <v>0</v>
      </c>
    </row>
    <row r="56" spans="1:60">
      <c r="C56" s="492"/>
      <c r="D56" s="350"/>
      <c r="E56" s="350"/>
      <c r="F56" s="350"/>
      <c r="G56" s="350"/>
      <c r="H56" s="323">
        <f t="shared" si="8"/>
        <v>0</v>
      </c>
      <c r="I56" s="323">
        <f t="shared" si="9"/>
        <v>0</v>
      </c>
      <c r="J56" s="310">
        <f t="shared" si="10"/>
        <v>0</v>
      </c>
      <c r="K56" s="311">
        <f t="shared" si="11"/>
        <v>0</v>
      </c>
      <c r="L56" s="492"/>
      <c r="M56" s="350"/>
      <c r="N56" s="350"/>
      <c r="O56" s="350"/>
      <c r="P56" s="494"/>
      <c r="Q56" s="323">
        <f t="shared" si="12"/>
        <v>0</v>
      </c>
      <c r="R56" s="310">
        <f t="shared" si="13"/>
        <v>0</v>
      </c>
      <c r="S56" s="310">
        <f t="shared" si="14"/>
        <v>0</v>
      </c>
      <c r="T56" s="311">
        <f t="shared" si="15"/>
        <v>0</v>
      </c>
      <c r="V56" s="492"/>
      <c r="W56" s="350"/>
      <c r="X56" s="350"/>
      <c r="Y56" s="350"/>
      <c r="Z56" s="350"/>
      <c r="AA56" s="350"/>
      <c r="AB56" s="350"/>
      <c r="AC56" s="350"/>
      <c r="AD56" s="494"/>
      <c r="AE56" s="323">
        <f t="shared" si="3"/>
        <v>0</v>
      </c>
      <c r="AF56" s="323">
        <f t="shared" si="16"/>
        <v>0</v>
      </c>
      <c r="AG56" s="310">
        <f t="shared" si="17"/>
        <v>0</v>
      </c>
      <c r="AH56" s="311">
        <f t="shared" si="18"/>
        <v>0</v>
      </c>
      <c r="AJ56" s="492"/>
      <c r="AK56" s="350"/>
      <c r="AL56" s="350"/>
      <c r="AM56" s="494"/>
      <c r="AN56" s="309">
        <f t="shared" si="4"/>
        <v>0</v>
      </c>
      <c r="AO56" s="323">
        <f t="shared" si="27"/>
        <v>0</v>
      </c>
      <c r="AP56" s="310">
        <f t="shared" si="28"/>
        <v>0</v>
      </c>
      <c r="AQ56" s="311">
        <f t="shared" si="19"/>
        <v>0</v>
      </c>
      <c r="AS56" s="492"/>
      <c r="AT56" s="493"/>
      <c r="AU56" s="493"/>
      <c r="AV56" s="493"/>
      <c r="AW56" s="494"/>
      <c r="AX56" s="428">
        <f t="shared" si="5"/>
        <v>0</v>
      </c>
      <c r="AY56" s="323">
        <f t="shared" si="20"/>
        <v>0</v>
      </c>
      <c r="AZ56" s="311">
        <f t="shared" si="21"/>
        <v>0</v>
      </c>
      <c r="BA56" s="654"/>
      <c r="BB56" s="323">
        <f t="shared" si="6"/>
        <v>0</v>
      </c>
      <c r="BC56" s="323">
        <f t="shared" si="22"/>
        <v>0</v>
      </c>
      <c r="BD56" s="311">
        <f t="shared" si="23"/>
        <v>0</v>
      </c>
      <c r="BE56" s="494"/>
      <c r="BF56" s="323">
        <f t="shared" si="24"/>
        <v>0</v>
      </c>
      <c r="BG56" s="323">
        <f t="shared" si="25"/>
        <v>0</v>
      </c>
      <c r="BH56" s="311">
        <f t="shared" si="26"/>
        <v>0</v>
      </c>
    </row>
    <row r="57" spans="1:60">
      <c r="C57" s="492"/>
      <c r="D57" s="350"/>
      <c r="E57" s="350"/>
      <c r="F57" s="350"/>
      <c r="G57" s="350"/>
      <c r="H57" s="323">
        <f t="shared" si="8"/>
        <v>0</v>
      </c>
      <c r="I57" s="323">
        <f t="shared" si="9"/>
        <v>0</v>
      </c>
      <c r="J57" s="310">
        <f t="shared" si="10"/>
        <v>0</v>
      </c>
      <c r="K57" s="311">
        <f t="shared" si="11"/>
        <v>0</v>
      </c>
      <c r="L57" s="492"/>
      <c r="M57" s="350"/>
      <c r="N57" s="350"/>
      <c r="O57" s="350"/>
      <c r="P57" s="494"/>
      <c r="Q57" s="323">
        <f t="shared" si="12"/>
        <v>0</v>
      </c>
      <c r="R57" s="310">
        <f t="shared" si="13"/>
        <v>0</v>
      </c>
      <c r="S57" s="310">
        <f t="shared" si="14"/>
        <v>0</v>
      </c>
      <c r="T57" s="311">
        <f t="shared" si="15"/>
        <v>0</v>
      </c>
      <c r="V57" s="492"/>
      <c r="W57" s="350"/>
      <c r="X57" s="350"/>
      <c r="Y57" s="350"/>
      <c r="Z57" s="350"/>
      <c r="AA57" s="350"/>
      <c r="AB57" s="350"/>
      <c r="AC57" s="350"/>
      <c r="AD57" s="494"/>
      <c r="AE57" s="323">
        <f t="shared" si="3"/>
        <v>0</v>
      </c>
      <c r="AF57" s="323">
        <f t="shared" si="16"/>
        <v>0</v>
      </c>
      <c r="AG57" s="310">
        <f t="shared" si="17"/>
        <v>0</v>
      </c>
      <c r="AH57" s="311">
        <f t="shared" si="18"/>
        <v>0</v>
      </c>
      <c r="AJ57" s="492"/>
      <c r="AK57" s="350"/>
      <c r="AL57" s="350"/>
      <c r="AM57" s="494"/>
      <c r="AN57" s="309">
        <f t="shared" si="4"/>
        <v>0</v>
      </c>
      <c r="AO57" s="323">
        <f t="shared" si="27"/>
        <v>0</v>
      </c>
      <c r="AP57" s="310">
        <f t="shared" si="28"/>
        <v>0</v>
      </c>
      <c r="AQ57" s="311">
        <f t="shared" si="19"/>
        <v>0</v>
      </c>
      <c r="AS57" s="492"/>
      <c r="AT57" s="493"/>
      <c r="AU57" s="493"/>
      <c r="AV57" s="493"/>
      <c r="AW57" s="494"/>
      <c r="AX57" s="428">
        <f t="shared" si="5"/>
        <v>0</v>
      </c>
      <c r="AY57" s="323">
        <f t="shared" si="20"/>
        <v>0</v>
      </c>
      <c r="AZ57" s="311">
        <f t="shared" si="21"/>
        <v>0</v>
      </c>
      <c r="BA57" s="654"/>
      <c r="BB57" s="323">
        <f t="shared" si="6"/>
        <v>0</v>
      </c>
      <c r="BC57" s="323">
        <f t="shared" si="22"/>
        <v>0</v>
      </c>
      <c r="BD57" s="311">
        <f t="shared" si="23"/>
        <v>0</v>
      </c>
      <c r="BE57" s="494"/>
      <c r="BF57" s="323">
        <f t="shared" si="24"/>
        <v>0</v>
      </c>
      <c r="BG57" s="323">
        <f t="shared" si="25"/>
        <v>0</v>
      </c>
      <c r="BH57" s="311">
        <f t="shared" si="26"/>
        <v>0</v>
      </c>
    </row>
    <row r="58" spans="1:60">
      <c r="C58" s="492"/>
      <c r="D58" s="350"/>
      <c r="E58" s="350"/>
      <c r="F58" s="350"/>
      <c r="G58" s="350"/>
      <c r="H58" s="323">
        <f t="shared" si="8"/>
        <v>0</v>
      </c>
      <c r="I58" s="323">
        <f t="shared" si="9"/>
        <v>0</v>
      </c>
      <c r="J58" s="310">
        <f t="shared" si="10"/>
        <v>0</v>
      </c>
      <c r="K58" s="311">
        <f t="shared" si="11"/>
        <v>0</v>
      </c>
      <c r="L58" s="492"/>
      <c r="M58" s="350"/>
      <c r="N58" s="350"/>
      <c r="O58" s="350"/>
      <c r="P58" s="494"/>
      <c r="Q58" s="323">
        <f t="shared" si="12"/>
        <v>0</v>
      </c>
      <c r="R58" s="310">
        <f t="shared" si="13"/>
        <v>0</v>
      </c>
      <c r="S58" s="310">
        <f t="shared" si="14"/>
        <v>0</v>
      </c>
      <c r="T58" s="311">
        <f t="shared" si="15"/>
        <v>0</v>
      </c>
      <c r="V58" s="492"/>
      <c r="W58" s="350"/>
      <c r="X58" s="350"/>
      <c r="Y58" s="350"/>
      <c r="Z58" s="350"/>
      <c r="AA58" s="350"/>
      <c r="AB58" s="350"/>
      <c r="AC58" s="350"/>
      <c r="AD58" s="494"/>
      <c r="AE58" s="323">
        <f t="shared" si="3"/>
        <v>0</v>
      </c>
      <c r="AF58" s="323">
        <f t="shared" si="16"/>
        <v>0</v>
      </c>
      <c r="AG58" s="310">
        <f t="shared" si="17"/>
        <v>0</v>
      </c>
      <c r="AH58" s="311">
        <f t="shared" si="18"/>
        <v>0</v>
      </c>
      <c r="AJ58" s="492"/>
      <c r="AK58" s="350"/>
      <c r="AL58" s="350"/>
      <c r="AM58" s="494"/>
      <c r="AN58" s="309">
        <f t="shared" si="4"/>
        <v>0</v>
      </c>
      <c r="AO58" s="323">
        <f t="shared" si="27"/>
        <v>0</v>
      </c>
      <c r="AP58" s="310">
        <f t="shared" si="28"/>
        <v>0</v>
      </c>
      <c r="AQ58" s="311">
        <f t="shared" si="19"/>
        <v>0</v>
      </c>
      <c r="AS58" s="492"/>
      <c r="AT58" s="493"/>
      <c r="AU58" s="493"/>
      <c r="AV58" s="493"/>
      <c r="AW58" s="494"/>
      <c r="AX58" s="428">
        <f t="shared" si="5"/>
        <v>0</v>
      </c>
      <c r="AY58" s="323">
        <f t="shared" si="20"/>
        <v>0</v>
      </c>
      <c r="AZ58" s="311">
        <f t="shared" si="21"/>
        <v>0</v>
      </c>
      <c r="BA58" s="654"/>
      <c r="BB58" s="323">
        <f t="shared" si="6"/>
        <v>0</v>
      </c>
      <c r="BC58" s="323">
        <f t="shared" si="22"/>
        <v>0</v>
      </c>
      <c r="BD58" s="311">
        <f t="shared" si="23"/>
        <v>0</v>
      </c>
      <c r="BE58" s="494"/>
      <c r="BF58" s="323">
        <f t="shared" si="24"/>
        <v>0</v>
      </c>
      <c r="BG58" s="323">
        <f t="shared" si="25"/>
        <v>0</v>
      </c>
      <c r="BH58" s="311">
        <f t="shared" si="26"/>
        <v>0</v>
      </c>
    </row>
    <row r="59" spans="1:60">
      <c r="C59" s="492"/>
      <c r="D59" s="350"/>
      <c r="E59" s="350"/>
      <c r="F59" s="350"/>
      <c r="G59" s="350"/>
      <c r="H59" s="323">
        <f t="shared" si="8"/>
        <v>0</v>
      </c>
      <c r="I59" s="323">
        <f t="shared" si="9"/>
        <v>0</v>
      </c>
      <c r="J59" s="310">
        <f t="shared" si="10"/>
        <v>0</v>
      </c>
      <c r="K59" s="311">
        <f t="shared" si="11"/>
        <v>0</v>
      </c>
      <c r="L59" s="492"/>
      <c r="M59" s="350"/>
      <c r="N59" s="350"/>
      <c r="O59" s="350"/>
      <c r="P59" s="494"/>
      <c r="Q59" s="323">
        <f t="shared" si="12"/>
        <v>0</v>
      </c>
      <c r="R59" s="310">
        <f t="shared" si="13"/>
        <v>0</v>
      </c>
      <c r="S59" s="310">
        <f t="shared" si="14"/>
        <v>0</v>
      </c>
      <c r="T59" s="311">
        <f t="shared" si="15"/>
        <v>0</v>
      </c>
      <c r="V59" s="492"/>
      <c r="W59" s="350"/>
      <c r="X59" s="350"/>
      <c r="Y59" s="350"/>
      <c r="Z59" s="350"/>
      <c r="AA59" s="350"/>
      <c r="AB59" s="350"/>
      <c r="AC59" s="350"/>
      <c r="AD59" s="494"/>
      <c r="AE59" s="323">
        <f t="shared" si="3"/>
        <v>0</v>
      </c>
      <c r="AF59" s="323">
        <f t="shared" si="16"/>
        <v>0</v>
      </c>
      <c r="AG59" s="310">
        <f t="shared" si="17"/>
        <v>0</v>
      </c>
      <c r="AH59" s="311">
        <f t="shared" si="18"/>
        <v>0</v>
      </c>
      <c r="AJ59" s="492"/>
      <c r="AK59" s="350"/>
      <c r="AL59" s="350"/>
      <c r="AM59" s="494"/>
      <c r="AN59" s="309">
        <f t="shared" si="4"/>
        <v>0</v>
      </c>
      <c r="AO59" s="323">
        <f t="shared" si="27"/>
        <v>0</v>
      </c>
      <c r="AP59" s="310">
        <f t="shared" si="28"/>
        <v>0</v>
      </c>
      <c r="AQ59" s="311">
        <f t="shared" si="19"/>
        <v>0</v>
      </c>
      <c r="AS59" s="492"/>
      <c r="AT59" s="493"/>
      <c r="AU59" s="493"/>
      <c r="AV59" s="493"/>
      <c r="AW59" s="494"/>
      <c r="AX59" s="428">
        <f t="shared" si="5"/>
        <v>0</v>
      </c>
      <c r="AY59" s="323">
        <f t="shared" si="20"/>
        <v>0</v>
      </c>
      <c r="AZ59" s="311">
        <f t="shared" si="21"/>
        <v>0</v>
      </c>
      <c r="BA59" s="654"/>
      <c r="BB59" s="323">
        <f t="shared" si="6"/>
        <v>0</v>
      </c>
      <c r="BC59" s="323">
        <f t="shared" si="22"/>
        <v>0</v>
      </c>
      <c r="BD59" s="311">
        <f t="shared" si="23"/>
        <v>0</v>
      </c>
      <c r="BE59" s="494"/>
      <c r="BF59" s="323">
        <f t="shared" si="24"/>
        <v>0</v>
      </c>
      <c r="BG59" s="323">
        <f t="shared" si="25"/>
        <v>0</v>
      </c>
      <c r="BH59" s="311">
        <f t="shared" si="26"/>
        <v>0</v>
      </c>
    </row>
    <row r="60" spans="1:60">
      <c r="C60" s="492"/>
      <c r="D60" s="350"/>
      <c r="E60" s="350"/>
      <c r="F60" s="350"/>
      <c r="G60" s="350"/>
      <c r="H60" s="323">
        <f t="shared" si="8"/>
        <v>0</v>
      </c>
      <c r="I60" s="323">
        <f t="shared" si="9"/>
        <v>0</v>
      </c>
      <c r="J60" s="310">
        <f t="shared" si="10"/>
        <v>0</v>
      </c>
      <c r="K60" s="311">
        <f t="shared" si="11"/>
        <v>0</v>
      </c>
      <c r="L60" s="492"/>
      <c r="M60" s="350"/>
      <c r="N60" s="350"/>
      <c r="O60" s="350"/>
      <c r="P60" s="494"/>
      <c r="Q60" s="323">
        <f t="shared" si="12"/>
        <v>0</v>
      </c>
      <c r="R60" s="310">
        <f t="shared" si="13"/>
        <v>0</v>
      </c>
      <c r="S60" s="310">
        <f t="shared" si="14"/>
        <v>0</v>
      </c>
      <c r="T60" s="311">
        <f t="shared" si="15"/>
        <v>0</v>
      </c>
      <c r="V60" s="492"/>
      <c r="W60" s="350"/>
      <c r="X60" s="350"/>
      <c r="Y60" s="350"/>
      <c r="Z60" s="350"/>
      <c r="AA60" s="350"/>
      <c r="AB60" s="350"/>
      <c r="AC60" s="350"/>
      <c r="AD60" s="494"/>
      <c r="AE60" s="323">
        <f t="shared" si="3"/>
        <v>0</v>
      </c>
      <c r="AF60" s="323">
        <f t="shared" si="16"/>
        <v>0</v>
      </c>
      <c r="AG60" s="310">
        <f t="shared" si="17"/>
        <v>0</v>
      </c>
      <c r="AH60" s="311">
        <f t="shared" si="18"/>
        <v>0</v>
      </c>
      <c r="AJ60" s="492"/>
      <c r="AK60" s="350"/>
      <c r="AL60" s="350"/>
      <c r="AM60" s="494"/>
      <c r="AN60" s="309">
        <f t="shared" si="4"/>
        <v>0</v>
      </c>
      <c r="AO60" s="323">
        <f t="shared" si="27"/>
        <v>0</v>
      </c>
      <c r="AP60" s="310"/>
      <c r="AQ60" s="311">
        <f t="shared" si="19"/>
        <v>0</v>
      </c>
      <c r="AS60" s="492"/>
      <c r="AT60" s="493"/>
      <c r="AU60" s="493"/>
      <c r="AV60" s="493"/>
      <c r="AW60" s="494"/>
      <c r="AX60" s="428">
        <f t="shared" si="5"/>
        <v>0</v>
      </c>
      <c r="AY60" s="323">
        <f t="shared" si="20"/>
        <v>0</v>
      </c>
      <c r="AZ60" s="311">
        <f t="shared" si="21"/>
        <v>0</v>
      </c>
      <c r="BA60" s="654"/>
      <c r="BB60" s="323">
        <f t="shared" si="6"/>
        <v>0</v>
      </c>
      <c r="BC60" s="323">
        <f t="shared" si="22"/>
        <v>0</v>
      </c>
      <c r="BD60" s="311">
        <f t="shared" si="23"/>
        <v>0</v>
      </c>
      <c r="BE60" s="494"/>
      <c r="BF60" s="323">
        <f t="shared" si="24"/>
        <v>0</v>
      </c>
      <c r="BG60" s="323">
        <f t="shared" si="25"/>
        <v>0</v>
      </c>
      <c r="BH60" s="311">
        <f t="shared" si="26"/>
        <v>0</v>
      </c>
    </row>
    <row r="61" spans="1:60">
      <c r="C61" s="492"/>
      <c r="D61" s="350"/>
      <c r="E61" s="350"/>
      <c r="F61" s="350"/>
      <c r="G61" s="350"/>
      <c r="H61" s="323">
        <f t="shared" si="8"/>
        <v>0</v>
      </c>
      <c r="I61" s="323">
        <f t="shared" si="9"/>
        <v>0</v>
      </c>
      <c r="J61" s="310">
        <f t="shared" si="10"/>
        <v>0</v>
      </c>
      <c r="K61" s="311">
        <f t="shared" si="11"/>
        <v>0</v>
      </c>
      <c r="L61" s="492"/>
      <c r="M61" s="350"/>
      <c r="N61" s="350"/>
      <c r="O61" s="350"/>
      <c r="P61" s="494"/>
      <c r="Q61" s="323">
        <f t="shared" si="12"/>
        <v>0</v>
      </c>
      <c r="R61" s="310">
        <f t="shared" si="13"/>
        <v>0</v>
      </c>
      <c r="S61" s="310">
        <f t="shared" si="14"/>
        <v>0</v>
      </c>
      <c r="T61" s="311">
        <f t="shared" si="15"/>
        <v>0</v>
      </c>
      <c r="V61" s="492"/>
      <c r="W61" s="350"/>
      <c r="X61" s="350"/>
      <c r="Y61" s="350"/>
      <c r="Z61" s="350"/>
      <c r="AA61" s="350"/>
      <c r="AB61" s="350"/>
      <c r="AC61" s="350"/>
      <c r="AD61" s="494"/>
      <c r="AE61" s="323">
        <f t="shared" si="3"/>
        <v>0</v>
      </c>
      <c r="AF61" s="323">
        <f t="shared" si="16"/>
        <v>0</v>
      </c>
      <c r="AG61" s="310">
        <f t="shared" si="17"/>
        <v>0</v>
      </c>
      <c r="AH61" s="311">
        <f t="shared" si="18"/>
        <v>0</v>
      </c>
      <c r="AJ61" s="492"/>
      <c r="AK61" s="350"/>
      <c r="AL61" s="350"/>
      <c r="AM61" s="494"/>
      <c r="AN61" s="309">
        <f t="shared" si="4"/>
        <v>0</v>
      </c>
      <c r="AO61" s="323">
        <f t="shared" si="27"/>
        <v>0</v>
      </c>
      <c r="AP61" s="310">
        <f t="shared" si="28"/>
        <v>0</v>
      </c>
      <c r="AQ61" s="311">
        <f t="shared" si="19"/>
        <v>0</v>
      </c>
      <c r="AS61" s="492"/>
      <c r="AT61" s="493"/>
      <c r="AU61" s="493"/>
      <c r="AV61" s="493"/>
      <c r="AW61" s="494"/>
      <c r="AX61" s="428">
        <f t="shared" si="5"/>
        <v>0</v>
      </c>
      <c r="AY61" s="323">
        <f t="shared" si="20"/>
        <v>0</v>
      </c>
      <c r="AZ61" s="311">
        <f t="shared" si="21"/>
        <v>0</v>
      </c>
      <c r="BA61" s="654"/>
      <c r="BB61" s="323">
        <f t="shared" si="6"/>
        <v>0</v>
      </c>
      <c r="BC61" s="323">
        <f t="shared" si="22"/>
        <v>0</v>
      </c>
      <c r="BD61" s="311">
        <f t="shared" si="23"/>
        <v>0</v>
      </c>
      <c r="BE61" s="494"/>
      <c r="BF61" s="323">
        <f t="shared" si="24"/>
        <v>0</v>
      </c>
      <c r="BG61" s="323">
        <f t="shared" si="25"/>
        <v>0</v>
      </c>
      <c r="BH61" s="311">
        <f t="shared" si="26"/>
        <v>0</v>
      </c>
    </row>
    <row r="62" spans="1:60">
      <c r="C62" s="492"/>
      <c r="D62" s="350"/>
      <c r="E62" s="350"/>
      <c r="F62" s="350"/>
      <c r="G62" s="350"/>
      <c r="H62" s="323">
        <f t="shared" si="8"/>
        <v>0</v>
      </c>
      <c r="I62" s="323">
        <f t="shared" si="9"/>
        <v>0</v>
      </c>
      <c r="J62" s="310">
        <f t="shared" si="10"/>
        <v>0</v>
      </c>
      <c r="K62" s="311">
        <f t="shared" si="11"/>
        <v>0</v>
      </c>
      <c r="L62" s="492"/>
      <c r="M62" s="350"/>
      <c r="N62" s="350"/>
      <c r="O62" s="350"/>
      <c r="P62" s="494"/>
      <c r="Q62" s="323">
        <f t="shared" si="12"/>
        <v>0</v>
      </c>
      <c r="R62" s="310">
        <f t="shared" si="13"/>
        <v>0</v>
      </c>
      <c r="S62" s="310">
        <f t="shared" si="14"/>
        <v>0</v>
      </c>
      <c r="T62" s="311">
        <f t="shared" si="15"/>
        <v>0</v>
      </c>
      <c r="V62" s="492"/>
      <c r="W62" s="350"/>
      <c r="X62" s="350"/>
      <c r="Y62" s="350"/>
      <c r="Z62" s="350"/>
      <c r="AA62" s="350"/>
      <c r="AB62" s="350"/>
      <c r="AC62" s="350"/>
      <c r="AD62" s="494"/>
      <c r="AE62" s="323">
        <f t="shared" si="3"/>
        <v>0</v>
      </c>
      <c r="AF62" s="323">
        <f t="shared" si="16"/>
        <v>0</v>
      </c>
      <c r="AG62" s="310">
        <f t="shared" si="17"/>
        <v>0</v>
      </c>
      <c r="AH62" s="311">
        <f t="shared" si="18"/>
        <v>0</v>
      </c>
      <c r="AJ62" s="492"/>
      <c r="AK62" s="350"/>
      <c r="AL62" s="350"/>
      <c r="AM62" s="494"/>
      <c r="AN62" s="309">
        <f t="shared" si="4"/>
        <v>0</v>
      </c>
      <c r="AO62" s="323">
        <f t="shared" si="27"/>
        <v>0</v>
      </c>
      <c r="AP62" s="310">
        <f t="shared" si="28"/>
        <v>0</v>
      </c>
      <c r="AQ62" s="311">
        <f t="shared" si="19"/>
        <v>0</v>
      </c>
      <c r="AS62" s="492"/>
      <c r="AT62" s="493"/>
      <c r="AU62" s="493"/>
      <c r="AV62" s="493"/>
      <c r="AW62" s="494"/>
      <c r="AX62" s="428">
        <f t="shared" si="5"/>
        <v>0</v>
      </c>
      <c r="AY62" s="323">
        <f t="shared" si="20"/>
        <v>0</v>
      </c>
      <c r="AZ62" s="311">
        <f t="shared" si="21"/>
        <v>0</v>
      </c>
      <c r="BA62" s="654"/>
      <c r="BB62" s="323">
        <f t="shared" si="6"/>
        <v>0</v>
      </c>
      <c r="BC62" s="323">
        <f t="shared" si="22"/>
        <v>0</v>
      </c>
      <c r="BD62" s="311">
        <f t="shared" si="23"/>
        <v>0</v>
      </c>
      <c r="BE62" s="494"/>
      <c r="BF62" s="323">
        <f t="shared" si="24"/>
        <v>0</v>
      </c>
      <c r="BG62" s="323">
        <f t="shared" si="25"/>
        <v>0</v>
      </c>
      <c r="BH62" s="311">
        <f t="shared" si="26"/>
        <v>0</v>
      </c>
    </row>
    <row r="63" spans="1:60">
      <c r="C63" s="492"/>
      <c r="D63" s="350"/>
      <c r="E63" s="350"/>
      <c r="F63" s="350"/>
      <c r="G63" s="350"/>
      <c r="H63" s="323">
        <f t="shared" si="8"/>
        <v>0</v>
      </c>
      <c r="I63" s="323">
        <f t="shared" si="9"/>
        <v>0</v>
      </c>
      <c r="J63" s="310">
        <f t="shared" si="10"/>
        <v>0</v>
      </c>
      <c r="K63" s="311">
        <f t="shared" si="11"/>
        <v>0</v>
      </c>
      <c r="L63" s="492"/>
      <c r="M63" s="350"/>
      <c r="N63" s="350"/>
      <c r="O63" s="350"/>
      <c r="P63" s="494"/>
      <c r="Q63" s="323">
        <f t="shared" si="12"/>
        <v>0</v>
      </c>
      <c r="R63" s="310">
        <f t="shared" si="13"/>
        <v>0</v>
      </c>
      <c r="S63" s="310">
        <f t="shared" si="14"/>
        <v>0</v>
      </c>
      <c r="T63" s="311">
        <f t="shared" si="15"/>
        <v>0</v>
      </c>
      <c r="V63" s="492"/>
      <c r="W63" s="350"/>
      <c r="X63" s="350"/>
      <c r="Y63" s="350"/>
      <c r="Z63" s="350"/>
      <c r="AA63" s="350"/>
      <c r="AB63" s="350"/>
      <c r="AC63" s="350"/>
      <c r="AD63" s="494"/>
      <c r="AE63" s="323">
        <f t="shared" si="3"/>
        <v>0</v>
      </c>
      <c r="AF63" s="323">
        <f t="shared" si="16"/>
        <v>0</v>
      </c>
      <c r="AG63" s="310">
        <f t="shared" si="17"/>
        <v>0</v>
      </c>
      <c r="AH63" s="311">
        <f t="shared" si="18"/>
        <v>0</v>
      </c>
      <c r="AJ63" s="492"/>
      <c r="AK63" s="350"/>
      <c r="AL63" s="350"/>
      <c r="AM63" s="494"/>
      <c r="AN63" s="309">
        <f t="shared" si="4"/>
        <v>0</v>
      </c>
      <c r="AO63" s="323">
        <f t="shared" si="27"/>
        <v>0</v>
      </c>
      <c r="AP63" s="310">
        <f t="shared" si="28"/>
        <v>0</v>
      </c>
      <c r="AQ63" s="311">
        <f t="shared" si="19"/>
        <v>0</v>
      </c>
      <c r="AS63" s="492"/>
      <c r="AT63" s="493"/>
      <c r="AU63" s="493"/>
      <c r="AV63" s="493"/>
      <c r="AW63" s="494"/>
      <c r="AX63" s="428">
        <f t="shared" si="5"/>
        <v>0</v>
      </c>
      <c r="AY63" s="323">
        <f t="shared" si="20"/>
        <v>0</v>
      </c>
      <c r="AZ63" s="311">
        <f t="shared" si="21"/>
        <v>0</v>
      </c>
      <c r="BA63" s="654"/>
      <c r="BB63" s="323">
        <f t="shared" si="6"/>
        <v>0</v>
      </c>
      <c r="BC63" s="323">
        <f t="shared" si="22"/>
        <v>0</v>
      </c>
      <c r="BD63" s="311">
        <f t="shared" si="23"/>
        <v>0</v>
      </c>
      <c r="BE63" s="494"/>
      <c r="BF63" s="323">
        <f t="shared" si="24"/>
        <v>0</v>
      </c>
      <c r="BG63" s="323">
        <f t="shared" si="25"/>
        <v>0</v>
      </c>
      <c r="BH63" s="311">
        <f t="shared" si="26"/>
        <v>0</v>
      </c>
    </row>
    <row r="64" spans="1:60">
      <c r="C64" s="492"/>
      <c r="D64" s="350"/>
      <c r="E64" s="350"/>
      <c r="F64" s="350"/>
      <c r="G64" s="350"/>
      <c r="H64" s="323">
        <f t="shared" si="8"/>
        <v>0</v>
      </c>
      <c r="I64" s="323">
        <f t="shared" si="9"/>
        <v>0</v>
      </c>
      <c r="J64" s="310">
        <f t="shared" si="10"/>
        <v>0</v>
      </c>
      <c r="K64" s="311">
        <f t="shared" si="11"/>
        <v>0</v>
      </c>
      <c r="L64" s="492"/>
      <c r="M64" s="350"/>
      <c r="N64" s="350"/>
      <c r="O64" s="350"/>
      <c r="P64" s="494"/>
      <c r="Q64" s="323">
        <f t="shared" si="12"/>
        <v>0</v>
      </c>
      <c r="R64" s="310">
        <f t="shared" si="13"/>
        <v>0</v>
      </c>
      <c r="S64" s="310">
        <f t="shared" si="14"/>
        <v>0</v>
      </c>
      <c r="T64" s="311">
        <f t="shared" si="15"/>
        <v>0</v>
      </c>
      <c r="V64" s="492"/>
      <c r="W64" s="350"/>
      <c r="X64" s="350"/>
      <c r="Y64" s="350"/>
      <c r="Z64" s="350"/>
      <c r="AA64" s="350"/>
      <c r="AB64" s="350"/>
      <c r="AC64" s="350"/>
      <c r="AD64" s="494"/>
      <c r="AE64" s="323">
        <f t="shared" si="3"/>
        <v>0</v>
      </c>
      <c r="AF64" s="323">
        <f t="shared" si="16"/>
        <v>0</v>
      </c>
      <c r="AG64" s="310">
        <f t="shared" si="17"/>
        <v>0</v>
      </c>
      <c r="AH64" s="311">
        <f t="shared" si="18"/>
        <v>0</v>
      </c>
      <c r="AJ64" s="492"/>
      <c r="AK64" s="350"/>
      <c r="AL64" s="350"/>
      <c r="AM64" s="494"/>
      <c r="AN64" s="309">
        <f t="shared" si="4"/>
        <v>0</v>
      </c>
      <c r="AO64" s="323">
        <f t="shared" si="27"/>
        <v>0</v>
      </c>
      <c r="AP64" s="310">
        <f t="shared" si="28"/>
        <v>0</v>
      </c>
      <c r="AQ64" s="311">
        <f t="shared" si="19"/>
        <v>0</v>
      </c>
      <c r="AS64" s="492"/>
      <c r="AT64" s="493"/>
      <c r="AU64" s="493"/>
      <c r="AV64" s="493"/>
      <c r="AW64" s="494"/>
      <c r="AX64" s="428">
        <f t="shared" si="5"/>
        <v>0</v>
      </c>
      <c r="AY64" s="323">
        <f t="shared" si="20"/>
        <v>0</v>
      </c>
      <c r="AZ64" s="311">
        <f t="shared" si="21"/>
        <v>0</v>
      </c>
      <c r="BA64" s="654"/>
      <c r="BB64" s="323">
        <f t="shared" si="6"/>
        <v>0</v>
      </c>
      <c r="BC64" s="323">
        <f t="shared" si="22"/>
        <v>0</v>
      </c>
      <c r="BD64" s="311">
        <f t="shared" si="23"/>
        <v>0</v>
      </c>
      <c r="BE64" s="494"/>
      <c r="BF64" s="323">
        <f t="shared" si="24"/>
        <v>0</v>
      </c>
      <c r="BG64" s="323">
        <f t="shared" si="25"/>
        <v>0</v>
      </c>
      <c r="BH64" s="311">
        <f t="shared" si="26"/>
        <v>0</v>
      </c>
    </row>
    <row r="65" spans="3:60">
      <c r="C65" s="492"/>
      <c r="D65" s="350"/>
      <c r="E65" s="350"/>
      <c r="F65" s="350"/>
      <c r="G65" s="350"/>
      <c r="H65" s="323">
        <f t="shared" si="8"/>
        <v>0</v>
      </c>
      <c r="I65" s="323">
        <f t="shared" si="9"/>
        <v>0</v>
      </c>
      <c r="J65" s="310">
        <f t="shared" si="10"/>
        <v>0</v>
      </c>
      <c r="K65" s="311">
        <f t="shared" si="11"/>
        <v>0</v>
      </c>
      <c r="L65" s="492"/>
      <c r="M65" s="350"/>
      <c r="N65" s="350"/>
      <c r="O65" s="350"/>
      <c r="P65" s="494"/>
      <c r="Q65" s="323">
        <f t="shared" si="12"/>
        <v>0</v>
      </c>
      <c r="R65" s="310">
        <f t="shared" si="13"/>
        <v>0</v>
      </c>
      <c r="S65" s="310">
        <f t="shared" si="14"/>
        <v>0</v>
      </c>
      <c r="T65" s="311">
        <f t="shared" si="15"/>
        <v>0</v>
      </c>
      <c r="V65" s="492"/>
      <c r="W65" s="350"/>
      <c r="X65" s="350"/>
      <c r="Y65" s="350"/>
      <c r="Z65" s="350"/>
      <c r="AA65" s="350"/>
      <c r="AB65" s="350"/>
      <c r="AC65" s="350"/>
      <c r="AD65" s="494"/>
      <c r="AE65" s="323">
        <f t="shared" si="3"/>
        <v>0</v>
      </c>
      <c r="AF65" s="323">
        <f t="shared" si="16"/>
        <v>0</v>
      </c>
      <c r="AG65" s="310">
        <f t="shared" si="17"/>
        <v>0</v>
      </c>
      <c r="AH65" s="311">
        <f t="shared" si="18"/>
        <v>0</v>
      </c>
      <c r="AJ65" s="492"/>
      <c r="AK65" s="350"/>
      <c r="AL65" s="350"/>
      <c r="AM65" s="494"/>
      <c r="AN65" s="309">
        <f t="shared" si="4"/>
        <v>0</v>
      </c>
      <c r="AO65" s="323">
        <f t="shared" si="27"/>
        <v>0</v>
      </c>
      <c r="AP65" s="310">
        <f t="shared" si="28"/>
        <v>0</v>
      </c>
      <c r="AQ65" s="311">
        <f t="shared" si="19"/>
        <v>0</v>
      </c>
      <c r="AS65" s="492"/>
      <c r="AT65" s="493"/>
      <c r="AU65" s="493"/>
      <c r="AV65" s="493"/>
      <c r="AW65" s="494"/>
      <c r="AX65" s="428">
        <f t="shared" si="5"/>
        <v>0</v>
      </c>
      <c r="AY65" s="323">
        <f t="shared" si="20"/>
        <v>0</v>
      </c>
      <c r="AZ65" s="311">
        <f t="shared" si="21"/>
        <v>0</v>
      </c>
      <c r="BA65" s="654"/>
      <c r="BB65" s="323">
        <f t="shared" si="6"/>
        <v>0</v>
      </c>
      <c r="BC65" s="323">
        <f t="shared" si="22"/>
        <v>0</v>
      </c>
      <c r="BD65" s="311">
        <f t="shared" si="23"/>
        <v>0</v>
      </c>
      <c r="BE65" s="494"/>
      <c r="BF65" s="323">
        <f t="shared" si="24"/>
        <v>0</v>
      </c>
      <c r="BG65" s="323">
        <f t="shared" si="25"/>
        <v>0</v>
      </c>
      <c r="BH65" s="311">
        <f t="shared" si="26"/>
        <v>0</v>
      </c>
    </row>
    <row r="66" spans="3:60">
      <c r="C66" s="492"/>
      <c r="D66" s="350"/>
      <c r="E66" s="350"/>
      <c r="F66" s="350"/>
      <c r="G66" s="350"/>
      <c r="H66" s="323">
        <f t="shared" si="8"/>
        <v>0</v>
      </c>
      <c r="I66" s="323">
        <f t="shared" si="9"/>
        <v>0</v>
      </c>
      <c r="J66" s="310">
        <f t="shared" si="10"/>
        <v>0</v>
      </c>
      <c r="K66" s="311">
        <f t="shared" si="11"/>
        <v>0</v>
      </c>
      <c r="L66" s="492"/>
      <c r="M66" s="350"/>
      <c r="N66" s="350"/>
      <c r="O66" s="350"/>
      <c r="P66" s="494"/>
      <c r="Q66" s="323">
        <f t="shared" si="12"/>
        <v>0</v>
      </c>
      <c r="R66" s="310">
        <f t="shared" si="13"/>
        <v>0</v>
      </c>
      <c r="S66" s="310">
        <f t="shared" si="14"/>
        <v>0</v>
      </c>
      <c r="T66" s="311">
        <f t="shared" si="15"/>
        <v>0</v>
      </c>
      <c r="V66" s="492"/>
      <c r="W66" s="350"/>
      <c r="X66" s="350"/>
      <c r="Y66" s="350"/>
      <c r="Z66" s="350"/>
      <c r="AA66" s="350"/>
      <c r="AB66" s="350"/>
      <c r="AC66" s="350"/>
      <c r="AD66" s="494"/>
      <c r="AE66" s="323">
        <f t="shared" si="3"/>
        <v>0</v>
      </c>
      <c r="AF66" s="323">
        <f t="shared" si="16"/>
        <v>0</v>
      </c>
      <c r="AG66" s="310">
        <f t="shared" si="17"/>
        <v>0</v>
      </c>
      <c r="AH66" s="311">
        <f t="shared" si="18"/>
        <v>0</v>
      </c>
      <c r="AJ66" s="492"/>
      <c r="AK66" s="350"/>
      <c r="AL66" s="350"/>
      <c r="AM66" s="494"/>
      <c r="AN66" s="309">
        <f t="shared" si="4"/>
        <v>0</v>
      </c>
      <c r="AO66" s="323">
        <f t="shared" si="27"/>
        <v>0</v>
      </c>
      <c r="AP66" s="310">
        <f t="shared" si="28"/>
        <v>0</v>
      </c>
      <c r="AQ66" s="311">
        <f t="shared" si="19"/>
        <v>0</v>
      </c>
      <c r="AS66" s="492"/>
      <c r="AT66" s="493"/>
      <c r="AU66" s="493"/>
      <c r="AV66" s="493"/>
      <c r="AW66" s="494"/>
      <c r="AX66" s="428">
        <f t="shared" si="5"/>
        <v>0</v>
      </c>
      <c r="AY66" s="323">
        <f t="shared" si="20"/>
        <v>0</v>
      </c>
      <c r="AZ66" s="311">
        <f t="shared" si="21"/>
        <v>0</v>
      </c>
      <c r="BA66" s="654"/>
      <c r="BB66" s="323">
        <f t="shared" si="6"/>
        <v>0</v>
      </c>
      <c r="BC66" s="323">
        <f t="shared" si="22"/>
        <v>0</v>
      </c>
      <c r="BD66" s="311">
        <f t="shared" si="23"/>
        <v>0</v>
      </c>
      <c r="BE66" s="494"/>
      <c r="BF66" s="323">
        <f t="shared" si="24"/>
        <v>0</v>
      </c>
      <c r="BG66" s="323">
        <f t="shared" si="25"/>
        <v>0</v>
      </c>
      <c r="BH66" s="311">
        <f t="shared" si="26"/>
        <v>0</v>
      </c>
    </row>
    <row r="67" spans="3:60">
      <c r="C67" s="492"/>
      <c r="D67" s="350"/>
      <c r="E67" s="350"/>
      <c r="F67" s="350"/>
      <c r="G67" s="350"/>
      <c r="H67" s="323">
        <f t="shared" si="8"/>
        <v>0</v>
      </c>
      <c r="I67" s="323">
        <f t="shared" si="9"/>
        <v>0</v>
      </c>
      <c r="J67" s="310">
        <f t="shared" si="10"/>
        <v>0</v>
      </c>
      <c r="K67" s="311">
        <f t="shared" si="11"/>
        <v>0</v>
      </c>
      <c r="L67" s="492"/>
      <c r="M67" s="350"/>
      <c r="N67" s="350"/>
      <c r="O67" s="350"/>
      <c r="P67" s="494"/>
      <c r="Q67" s="323">
        <f t="shared" si="12"/>
        <v>0</v>
      </c>
      <c r="R67" s="310">
        <f t="shared" si="13"/>
        <v>0</v>
      </c>
      <c r="S67" s="310">
        <f t="shared" si="14"/>
        <v>0</v>
      </c>
      <c r="T67" s="311">
        <f t="shared" si="15"/>
        <v>0</v>
      </c>
      <c r="V67" s="492"/>
      <c r="W67" s="350"/>
      <c r="X67" s="350"/>
      <c r="Y67" s="350"/>
      <c r="Z67" s="350"/>
      <c r="AA67" s="350"/>
      <c r="AB67" s="350"/>
      <c r="AC67" s="350"/>
      <c r="AD67" s="494"/>
      <c r="AE67" s="323">
        <f t="shared" si="3"/>
        <v>0</v>
      </c>
      <c r="AF67" s="323">
        <f t="shared" si="16"/>
        <v>0</v>
      </c>
      <c r="AG67" s="310">
        <f t="shared" si="17"/>
        <v>0</v>
      </c>
      <c r="AH67" s="311">
        <f t="shared" si="18"/>
        <v>0</v>
      </c>
      <c r="AJ67" s="492"/>
      <c r="AK67" s="350"/>
      <c r="AL67" s="350"/>
      <c r="AM67" s="494"/>
      <c r="AN67" s="309">
        <f t="shared" si="4"/>
        <v>0</v>
      </c>
      <c r="AO67" s="323">
        <f t="shared" si="27"/>
        <v>0</v>
      </c>
      <c r="AP67" s="310">
        <f t="shared" si="28"/>
        <v>0</v>
      </c>
      <c r="AQ67" s="311">
        <f t="shared" si="19"/>
        <v>0</v>
      </c>
      <c r="AS67" s="492"/>
      <c r="AT67" s="493"/>
      <c r="AU67" s="493"/>
      <c r="AV67" s="493"/>
      <c r="AW67" s="494"/>
      <c r="AX67" s="428">
        <f t="shared" si="5"/>
        <v>0</v>
      </c>
      <c r="AY67" s="323">
        <f t="shared" si="20"/>
        <v>0</v>
      </c>
      <c r="AZ67" s="311">
        <f t="shared" si="21"/>
        <v>0</v>
      </c>
      <c r="BA67" s="654"/>
      <c r="BB67" s="323">
        <f t="shared" si="6"/>
        <v>0</v>
      </c>
      <c r="BC67" s="323">
        <f t="shared" si="22"/>
        <v>0</v>
      </c>
      <c r="BD67" s="311">
        <f t="shared" si="23"/>
        <v>0</v>
      </c>
      <c r="BE67" s="494"/>
      <c r="BF67" s="323">
        <f t="shared" si="24"/>
        <v>0</v>
      </c>
      <c r="BG67" s="323">
        <f t="shared" si="25"/>
        <v>0</v>
      </c>
      <c r="BH67" s="311">
        <f t="shared" si="26"/>
        <v>0</v>
      </c>
    </row>
    <row r="68" spans="3:60">
      <c r="C68" s="492"/>
      <c r="D68" s="350"/>
      <c r="E68" s="350"/>
      <c r="F68" s="350"/>
      <c r="G68" s="350"/>
      <c r="H68" s="323">
        <f t="shared" si="8"/>
        <v>0</v>
      </c>
      <c r="I68" s="323">
        <f t="shared" si="9"/>
        <v>0</v>
      </c>
      <c r="J68" s="310">
        <f t="shared" si="10"/>
        <v>0</v>
      </c>
      <c r="K68" s="311">
        <f t="shared" si="11"/>
        <v>0</v>
      </c>
      <c r="L68" s="492"/>
      <c r="M68" s="350"/>
      <c r="N68" s="350"/>
      <c r="O68" s="350"/>
      <c r="P68" s="494"/>
      <c r="Q68" s="323">
        <f t="shared" si="12"/>
        <v>0</v>
      </c>
      <c r="R68" s="310">
        <f t="shared" si="13"/>
        <v>0</v>
      </c>
      <c r="S68" s="310">
        <f t="shared" si="14"/>
        <v>0</v>
      </c>
      <c r="T68" s="311">
        <f t="shared" si="15"/>
        <v>0</v>
      </c>
      <c r="V68" s="492"/>
      <c r="W68" s="350"/>
      <c r="X68" s="350"/>
      <c r="Y68" s="350"/>
      <c r="Z68" s="350"/>
      <c r="AA68" s="350"/>
      <c r="AB68" s="350"/>
      <c r="AC68" s="350"/>
      <c r="AD68" s="494"/>
      <c r="AE68" s="323">
        <f t="shared" si="3"/>
        <v>0</v>
      </c>
      <c r="AF68" s="323">
        <f t="shared" si="16"/>
        <v>0</v>
      </c>
      <c r="AG68" s="310">
        <f t="shared" si="17"/>
        <v>0</v>
      </c>
      <c r="AH68" s="311">
        <f t="shared" si="18"/>
        <v>0</v>
      </c>
      <c r="AJ68" s="492"/>
      <c r="AK68" s="350"/>
      <c r="AL68" s="350"/>
      <c r="AM68" s="494"/>
      <c r="AN68" s="309">
        <f t="shared" si="4"/>
        <v>0</v>
      </c>
      <c r="AO68" s="323">
        <f t="shared" si="27"/>
        <v>0</v>
      </c>
      <c r="AP68" s="310"/>
      <c r="AQ68" s="311">
        <f t="shared" si="19"/>
        <v>0</v>
      </c>
      <c r="AS68" s="492"/>
      <c r="AT68" s="493"/>
      <c r="AU68" s="493"/>
      <c r="AV68" s="493"/>
      <c r="AW68" s="494"/>
      <c r="AX68" s="428">
        <f t="shared" si="5"/>
        <v>0</v>
      </c>
      <c r="AY68" s="323">
        <f t="shared" si="20"/>
        <v>0</v>
      </c>
      <c r="AZ68" s="311">
        <f t="shared" si="21"/>
        <v>0</v>
      </c>
      <c r="BA68" s="654"/>
      <c r="BB68" s="323">
        <f t="shared" si="6"/>
        <v>0</v>
      </c>
      <c r="BC68" s="323">
        <f t="shared" si="22"/>
        <v>0</v>
      </c>
      <c r="BD68" s="311">
        <f t="shared" si="23"/>
        <v>0</v>
      </c>
      <c r="BE68" s="494"/>
      <c r="BF68" s="323">
        <f t="shared" si="24"/>
        <v>0</v>
      </c>
      <c r="BG68" s="323">
        <f t="shared" si="25"/>
        <v>0</v>
      </c>
      <c r="BH68" s="311">
        <f t="shared" si="26"/>
        <v>0</v>
      </c>
    </row>
    <row r="69" spans="3:60">
      <c r="C69" s="492"/>
      <c r="D69" s="350"/>
      <c r="E69" s="350"/>
      <c r="F69" s="350"/>
      <c r="G69" s="350"/>
      <c r="H69" s="323">
        <f t="shared" si="8"/>
        <v>0</v>
      </c>
      <c r="I69" s="323">
        <f t="shared" si="9"/>
        <v>0</v>
      </c>
      <c r="J69" s="310">
        <f t="shared" si="10"/>
        <v>0</v>
      </c>
      <c r="K69" s="311">
        <f t="shared" si="11"/>
        <v>0</v>
      </c>
      <c r="L69" s="492"/>
      <c r="M69" s="350"/>
      <c r="N69" s="350"/>
      <c r="O69" s="350"/>
      <c r="P69" s="494"/>
      <c r="Q69" s="323">
        <f t="shared" si="12"/>
        <v>0</v>
      </c>
      <c r="R69" s="310">
        <f t="shared" si="13"/>
        <v>0</v>
      </c>
      <c r="S69" s="310">
        <f t="shared" si="14"/>
        <v>0</v>
      </c>
      <c r="T69" s="311">
        <f t="shared" si="15"/>
        <v>0</v>
      </c>
      <c r="V69" s="492"/>
      <c r="W69" s="350"/>
      <c r="X69" s="350"/>
      <c r="Y69" s="350"/>
      <c r="Z69" s="350"/>
      <c r="AA69" s="350"/>
      <c r="AB69" s="350"/>
      <c r="AC69" s="350"/>
      <c r="AD69" s="494"/>
      <c r="AE69" s="323">
        <f t="shared" si="3"/>
        <v>0</v>
      </c>
      <c r="AF69" s="323">
        <f t="shared" si="16"/>
        <v>0</v>
      </c>
      <c r="AG69" s="310">
        <f t="shared" si="17"/>
        <v>0</v>
      </c>
      <c r="AH69" s="311">
        <f t="shared" si="18"/>
        <v>0</v>
      </c>
      <c r="AJ69" s="492"/>
      <c r="AK69" s="350"/>
      <c r="AL69" s="350"/>
      <c r="AM69" s="494"/>
      <c r="AN69" s="309">
        <f t="shared" si="4"/>
        <v>0</v>
      </c>
      <c r="AO69" s="323">
        <f t="shared" si="27"/>
        <v>0</v>
      </c>
      <c r="AP69" s="310">
        <f t="shared" si="28"/>
        <v>0</v>
      </c>
      <c r="AQ69" s="311">
        <f t="shared" si="19"/>
        <v>0</v>
      </c>
      <c r="AS69" s="492"/>
      <c r="AT69" s="493"/>
      <c r="AU69" s="493"/>
      <c r="AV69" s="493"/>
      <c r="AW69" s="494"/>
      <c r="AX69" s="428">
        <f t="shared" si="5"/>
        <v>0</v>
      </c>
      <c r="AY69" s="323">
        <f t="shared" si="20"/>
        <v>0</v>
      </c>
      <c r="AZ69" s="311">
        <f t="shared" si="21"/>
        <v>0</v>
      </c>
      <c r="BA69" s="654"/>
      <c r="BB69" s="323">
        <f t="shared" si="6"/>
        <v>0</v>
      </c>
      <c r="BC69" s="323">
        <f t="shared" si="22"/>
        <v>0</v>
      </c>
      <c r="BD69" s="311">
        <f t="shared" si="23"/>
        <v>0</v>
      </c>
      <c r="BE69" s="494"/>
      <c r="BF69" s="323">
        <f t="shared" si="24"/>
        <v>0</v>
      </c>
      <c r="BG69" s="323">
        <f t="shared" si="25"/>
        <v>0</v>
      </c>
      <c r="BH69" s="311">
        <f t="shared" si="26"/>
        <v>0</v>
      </c>
    </row>
    <row r="70" spans="3:60">
      <c r="C70" s="492"/>
      <c r="D70" s="350"/>
      <c r="E70" s="350"/>
      <c r="F70" s="350"/>
      <c r="G70" s="350"/>
      <c r="H70" s="323">
        <f t="shared" si="8"/>
        <v>0</v>
      </c>
      <c r="I70" s="323">
        <f t="shared" si="9"/>
        <v>0</v>
      </c>
      <c r="J70" s="310">
        <f t="shared" si="10"/>
        <v>0</v>
      </c>
      <c r="K70" s="311">
        <f t="shared" si="11"/>
        <v>0</v>
      </c>
      <c r="L70" s="492"/>
      <c r="M70" s="350"/>
      <c r="N70" s="350"/>
      <c r="O70" s="350"/>
      <c r="P70" s="494"/>
      <c r="Q70" s="323">
        <f t="shared" si="12"/>
        <v>0</v>
      </c>
      <c r="R70" s="310">
        <f t="shared" si="13"/>
        <v>0</v>
      </c>
      <c r="S70" s="310">
        <f t="shared" si="14"/>
        <v>0</v>
      </c>
      <c r="T70" s="311">
        <f t="shared" si="15"/>
        <v>0</v>
      </c>
      <c r="V70" s="492"/>
      <c r="W70" s="350"/>
      <c r="X70" s="350"/>
      <c r="Y70" s="350"/>
      <c r="Z70" s="350"/>
      <c r="AA70" s="350"/>
      <c r="AB70" s="350"/>
      <c r="AC70" s="350"/>
      <c r="AD70" s="494"/>
      <c r="AE70" s="323">
        <f t="shared" si="3"/>
        <v>0</v>
      </c>
      <c r="AF70" s="323">
        <f t="shared" si="16"/>
        <v>0</v>
      </c>
      <c r="AG70" s="310">
        <f t="shared" si="17"/>
        <v>0</v>
      </c>
      <c r="AH70" s="311">
        <f t="shared" si="18"/>
        <v>0</v>
      </c>
      <c r="AJ70" s="492"/>
      <c r="AK70" s="350"/>
      <c r="AL70" s="350"/>
      <c r="AM70" s="494"/>
      <c r="AN70" s="309">
        <f t="shared" si="4"/>
        <v>0</v>
      </c>
      <c r="AO70" s="323">
        <f t="shared" si="27"/>
        <v>0</v>
      </c>
      <c r="AP70" s="310">
        <f t="shared" si="28"/>
        <v>0</v>
      </c>
      <c r="AQ70" s="311">
        <f t="shared" si="19"/>
        <v>0</v>
      </c>
      <c r="AS70" s="492"/>
      <c r="AT70" s="493"/>
      <c r="AU70" s="493"/>
      <c r="AV70" s="493"/>
      <c r="AW70" s="494"/>
      <c r="AX70" s="428">
        <f t="shared" si="5"/>
        <v>0</v>
      </c>
      <c r="AY70" s="323">
        <f t="shared" si="20"/>
        <v>0</v>
      </c>
      <c r="AZ70" s="311">
        <f t="shared" si="21"/>
        <v>0</v>
      </c>
      <c r="BA70" s="654"/>
      <c r="BB70" s="323">
        <f t="shared" si="6"/>
        <v>0</v>
      </c>
      <c r="BC70" s="323">
        <f t="shared" si="22"/>
        <v>0</v>
      </c>
      <c r="BD70" s="311">
        <f t="shared" si="23"/>
        <v>0</v>
      </c>
      <c r="BE70" s="494"/>
      <c r="BF70" s="323">
        <f t="shared" si="24"/>
        <v>0</v>
      </c>
      <c r="BG70" s="323">
        <f t="shared" si="25"/>
        <v>0</v>
      </c>
      <c r="BH70" s="311">
        <f t="shared" si="26"/>
        <v>0</v>
      </c>
    </row>
    <row r="71" spans="3:60">
      <c r="C71" s="492"/>
      <c r="D71" s="350"/>
      <c r="E71" s="350"/>
      <c r="F71" s="350"/>
      <c r="G71" s="350"/>
      <c r="H71" s="323">
        <f t="shared" si="8"/>
        <v>0</v>
      </c>
      <c r="I71" s="323">
        <f t="shared" si="9"/>
        <v>0</v>
      </c>
      <c r="J71" s="310">
        <f t="shared" si="10"/>
        <v>0</v>
      </c>
      <c r="K71" s="311">
        <f t="shared" si="11"/>
        <v>0</v>
      </c>
      <c r="L71" s="492"/>
      <c r="M71" s="350"/>
      <c r="N71" s="350"/>
      <c r="O71" s="350"/>
      <c r="P71" s="494"/>
      <c r="Q71" s="323">
        <f t="shared" si="12"/>
        <v>0</v>
      </c>
      <c r="R71" s="310">
        <f t="shared" si="13"/>
        <v>0</v>
      </c>
      <c r="S71" s="310">
        <f t="shared" si="14"/>
        <v>0</v>
      </c>
      <c r="T71" s="311">
        <f t="shared" si="15"/>
        <v>0</v>
      </c>
      <c r="V71" s="492"/>
      <c r="W71" s="350"/>
      <c r="X71" s="350"/>
      <c r="Y71" s="350"/>
      <c r="Z71" s="350"/>
      <c r="AA71" s="350"/>
      <c r="AB71" s="350"/>
      <c r="AC71" s="350"/>
      <c r="AD71" s="494"/>
      <c r="AE71" s="323">
        <f t="shared" si="3"/>
        <v>0</v>
      </c>
      <c r="AF71" s="323">
        <f t="shared" si="16"/>
        <v>0</v>
      </c>
      <c r="AG71" s="310">
        <f t="shared" si="17"/>
        <v>0</v>
      </c>
      <c r="AH71" s="311">
        <f t="shared" si="18"/>
        <v>0</v>
      </c>
      <c r="AJ71" s="492"/>
      <c r="AK71" s="350"/>
      <c r="AL71" s="350"/>
      <c r="AM71" s="494"/>
      <c r="AN71" s="309">
        <f t="shared" si="4"/>
        <v>0</v>
      </c>
      <c r="AO71" s="323">
        <f t="shared" si="27"/>
        <v>0</v>
      </c>
      <c r="AP71" s="310">
        <f t="shared" si="28"/>
        <v>0</v>
      </c>
      <c r="AQ71" s="311">
        <f t="shared" si="19"/>
        <v>0</v>
      </c>
      <c r="AS71" s="492"/>
      <c r="AT71" s="493"/>
      <c r="AU71" s="493"/>
      <c r="AV71" s="493"/>
      <c r="AW71" s="494"/>
      <c r="AX71" s="428">
        <f t="shared" si="5"/>
        <v>0</v>
      </c>
      <c r="AY71" s="323">
        <f t="shared" si="20"/>
        <v>0</v>
      </c>
      <c r="AZ71" s="311">
        <f t="shared" si="21"/>
        <v>0</v>
      </c>
      <c r="BA71" s="654"/>
      <c r="BB71" s="323">
        <f t="shared" si="6"/>
        <v>0</v>
      </c>
      <c r="BC71" s="323">
        <f t="shared" si="22"/>
        <v>0</v>
      </c>
      <c r="BD71" s="311">
        <f t="shared" si="23"/>
        <v>0</v>
      </c>
      <c r="BE71" s="494"/>
      <c r="BF71" s="323">
        <f t="shared" si="24"/>
        <v>0</v>
      </c>
      <c r="BG71" s="323">
        <f t="shared" si="25"/>
        <v>0</v>
      </c>
      <c r="BH71" s="311">
        <f t="shared" si="26"/>
        <v>0</v>
      </c>
    </row>
    <row r="72" spans="3:60">
      <c r="C72" s="492"/>
      <c r="D72" s="350"/>
      <c r="E72" s="350"/>
      <c r="F72" s="350"/>
      <c r="G72" s="350"/>
      <c r="H72" s="323">
        <f t="shared" si="8"/>
        <v>0</v>
      </c>
      <c r="I72" s="323">
        <f t="shared" si="9"/>
        <v>0</v>
      </c>
      <c r="J72" s="310">
        <f t="shared" si="10"/>
        <v>0</v>
      </c>
      <c r="K72" s="311">
        <f t="shared" si="11"/>
        <v>0</v>
      </c>
      <c r="L72" s="492"/>
      <c r="M72" s="350"/>
      <c r="N72" s="350"/>
      <c r="O72" s="350"/>
      <c r="P72" s="494"/>
      <c r="Q72" s="323">
        <f t="shared" si="12"/>
        <v>0</v>
      </c>
      <c r="R72" s="310">
        <f t="shared" si="13"/>
        <v>0</v>
      </c>
      <c r="S72" s="310">
        <f t="shared" si="14"/>
        <v>0</v>
      </c>
      <c r="T72" s="311">
        <f t="shared" si="15"/>
        <v>0</v>
      </c>
      <c r="V72" s="492"/>
      <c r="W72" s="350"/>
      <c r="X72" s="350"/>
      <c r="Y72" s="350"/>
      <c r="Z72" s="350"/>
      <c r="AA72" s="350"/>
      <c r="AB72" s="350"/>
      <c r="AC72" s="350"/>
      <c r="AD72" s="494"/>
      <c r="AE72" s="323">
        <f t="shared" si="3"/>
        <v>0</v>
      </c>
      <c r="AF72" s="323">
        <f t="shared" si="16"/>
        <v>0</v>
      </c>
      <c r="AG72" s="310">
        <f t="shared" si="17"/>
        <v>0</v>
      </c>
      <c r="AH72" s="311">
        <f t="shared" si="18"/>
        <v>0</v>
      </c>
      <c r="AJ72" s="492"/>
      <c r="AK72" s="350"/>
      <c r="AL72" s="350"/>
      <c r="AM72" s="494"/>
      <c r="AN72" s="309">
        <f t="shared" si="4"/>
        <v>0</v>
      </c>
      <c r="AO72" s="323">
        <f t="shared" si="27"/>
        <v>0</v>
      </c>
      <c r="AP72" s="310">
        <f t="shared" si="28"/>
        <v>0</v>
      </c>
      <c r="AQ72" s="311">
        <f t="shared" si="19"/>
        <v>0</v>
      </c>
      <c r="AS72" s="492"/>
      <c r="AT72" s="493"/>
      <c r="AU72" s="493"/>
      <c r="AV72" s="493"/>
      <c r="AW72" s="494"/>
      <c r="AX72" s="428">
        <f t="shared" si="5"/>
        <v>0</v>
      </c>
      <c r="AY72" s="323">
        <f t="shared" si="20"/>
        <v>0</v>
      </c>
      <c r="AZ72" s="311">
        <f t="shared" si="21"/>
        <v>0</v>
      </c>
      <c r="BA72" s="654"/>
      <c r="BB72" s="323">
        <f t="shared" si="6"/>
        <v>0</v>
      </c>
      <c r="BC72" s="323">
        <f t="shared" si="22"/>
        <v>0</v>
      </c>
      <c r="BD72" s="311">
        <f t="shared" si="23"/>
        <v>0</v>
      </c>
      <c r="BE72" s="494"/>
      <c r="BF72" s="323">
        <f t="shared" si="24"/>
        <v>0</v>
      </c>
      <c r="BG72" s="323">
        <f t="shared" si="25"/>
        <v>0</v>
      </c>
      <c r="BH72" s="311">
        <f t="shared" si="26"/>
        <v>0</v>
      </c>
    </row>
    <row r="73" spans="3:60">
      <c r="C73" s="492"/>
      <c r="D73" s="350"/>
      <c r="E73" s="350"/>
      <c r="F73" s="350"/>
      <c r="G73" s="350"/>
      <c r="H73" s="323">
        <f t="shared" si="8"/>
        <v>0</v>
      </c>
      <c r="I73" s="323">
        <f t="shared" si="9"/>
        <v>0</v>
      </c>
      <c r="J73" s="310">
        <f t="shared" si="10"/>
        <v>0</v>
      </c>
      <c r="K73" s="311">
        <f t="shared" si="11"/>
        <v>0</v>
      </c>
      <c r="L73" s="492"/>
      <c r="M73" s="350"/>
      <c r="N73" s="350"/>
      <c r="O73" s="350"/>
      <c r="P73" s="494"/>
      <c r="Q73" s="323">
        <f t="shared" si="12"/>
        <v>0</v>
      </c>
      <c r="R73" s="310">
        <f t="shared" si="13"/>
        <v>0</v>
      </c>
      <c r="S73" s="310">
        <f t="shared" si="14"/>
        <v>0</v>
      </c>
      <c r="T73" s="311">
        <f t="shared" si="15"/>
        <v>0</v>
      </c>
      <c r="V73" s="492"/>
      <c r="W73" s="350"/>
      <c r="X73" s="350"/>
      <c r="Y73" s="350"/>
      <c r="Z73" s="350"/>
      <c r="AA73" s="350"/>
      <c r="AB73" s="350"/>
      <c r="AC73" s="350"/>
      <c r="AD73" s="494"/>
      <c r="AE73" s="323">
        <f t="shared" si="3"/>
        <v>0</v>
      </c>
      <c r="AF73" s="323">
        <f t="shared" si="16"/>
        <v>0</v>
      </c>
      <c r="AG73" s="310">
        <f t="shared" si="17"/>
        <v>0</v>
      </c>
      <c r="AH73" s="311">
        <f t="shared" si="18"/>
        <v>0</v>
      </c>
      <c r="AJ73" s="492"/>
      <c r="AK73" s="350"/>
      <c r="AL73" s="350"/>
      <c r="AM73" s="494"/>
      <c r="AN73" s="309">
        <f t="shared" si="4"/>
        <v>0</v>
      </c>
      <c r="AO73" s="323">
        <f t="shared" si="27"/>
        <v>0</v>
      </c>
      <c r="AP73" s="310">
        <f t="shared" si="28"/>
        <v>0</v>
      </c>
      <c r="AQ73" s="311">
        <f t="shared" si="19"/>
        <v>0</v>
      </c>
      <c r="AS73" s="492"/>
      <c r="AT73" s="493"/>
      <c r="AU73" s="493"/>
      <c r="AV73" s="493"/>
      <c r="AW73" s="494"/>
      <c r="AX73" s="428">
        <f t="shared" si="5"/>
        <v>0</v>
      </c>
      <c r="AY73" s="323">
        <f t="shared" si="20"/>
        <v>0</v>
      </c>
      <c r="AZ73" s="311">
        <f t="shared" si="21"/>
        <v>0</v>
      </c>
      <c r="BA73" s="654"/>
      <c r="BB73" s="323">
        <f t="shared" si="6"/>
        <v>0</v>
      </c>
      <c r="BC73" s="323">
        <f t="shared" si="22"/>
        <v>0</v>
      </c>
      <c r="BD73" s="311">
        <f t="shared" si="23"/>
        <v>0</v>
      </c>
      <c r="BE73" s="494"/>
      <c r="BF73" s="323">
        <f t="shared" si="24"/>
        <v>0</v>
      </c>
      <c r="BG73" s="323">
        <f t="shared" si="25"/>
        <v>0</v>
      </c>
      <c r="BH73" s="311">
        <f t="shared" si="26"/>
        <v>0</v>
      </c>
    </row>
    <row r="74" spans="3:60">
      <c r="C74" s="492"/>
      <c r="D74" s="350"/>
      <c r="E74" s="350"/>
      <c r="F74" s="350"/>
      <c r="G74" s="350"/>
      <c r="H74" s="323">
        <f t="shared" si="8"/>
        <v>0</v>
      </c>
      <c r="I74" s="323">
        <f t="shared" si="9"/>
        <v>0</v>
      </c>
      <c r="J74" s="310">
        <f t="shared" si="10"/>
        <v>0</v>
      </c>
      <c r="K74" s="311">
        <f t="shared" si="11"/>
        <v>0</v>
      </c>
      <c r="L74" s="492"/>
      <c r="M74" s="350"/>
      <c r="N74" s="350"/>
      <c r="O74" s="350"/>
      <c r="P74" s="494"/>
      <c r="Q74" s="323">
        <f t="shared" si="12"/>
        <v>0</v>
      </c>
      <c r="R74" s="310">
        <f t="shared" si="13"/>
        <v>0</v>
      </c>
      <c r="S74" s="310">
        <f t="shared" si="14"/>
        <v>0</v>
      </c>
      <c r="T74" s="311">
        <f t="shared" si="15"/>
        <v>0</v>
      </c>
      <c r="V74" s="492"/>
      <c r="W74" s="350"/>
      <c r="X74" s="350"/>
      <c r="Y74" s="350"/>
      <c r="Z74" s="350"/>
      <c r="AA74" s="350"/>
      <c r="AB74" s="350"/>
      <c r="AC74" s="350"/>
      <c r="AD74" s="494"/>
      <c r="AE74" s="323">
        <f t="shared" si="3"/>
        <v>0</v>
      </c>
      <c r="AF74" s="323">
        <f t="shared" si="16"/>
        <v>0</v>
      </c>
      <c r="AG74" s="310">
        <f t="shared" si="17"/>
        <v>0</v>
      </c>
      <c r="AH74" s="311">
        <f t="shared" si="18"/>
        <v>0</v>
      </c>
      <c r="AJ74" s="492"/>
      <c r="AK74" s="350"/>
      <c r="AL74" s="350"/>
      <c r="AM74" s="494"/>
      <c r="AN74" s="309">
        <f t="shared" si="4"/>
        <v>0</v>
      </c>
      <c r="AO74" s="323">
        <f t="shared" si="27"/>
        <v>0</v>
      </c>
      <c r="AP74" s="310"/>
      <c r="AQ74" s="311">
        <f t="shared" si="19"/>
        <v>0</v>
      </c>
      <c r="AS74" s="492"/>
      <c r="AT74" s="493"/>
      <c r="AU74" s="493"/>
      <c r="AV74" s="493"/>
      <c r="AW74" s="494"/>
      <c r="AX74" s="428">
        <f t="shared" si="5"/>
        <v>0</v>
      </c>
      <c r="AY74" s="323">
        <f t="shared" si="20"/>
        <v>0</v>
      </c>
      <c r="AZ74" s="311">
        <f t="shared" si="21"/>
        <v>0</v>
      </c>
      <c r="BA74" s="654"/>
      <c r="BB74" s="323">
        <f t="shared" si="6"/>
        <v>0</v>
      </c>
      <c r="BC74" s="323">
        <f t="shared" si="22"/>
        <v>0</v>
      </c>
      <c r="BD74" s="311">
        <f t="shared" si="23"/>
        <v>0</v>
      </c>
      <c r="BE74" s="494"/>
      <c r="BF74" s="323">
        <f t="shared" si="24"/>
        <v>0</v>
      </c>
      <c r="BG74" s="323">
        <f t="shared" si="25"/>
        <v>0</v>
      </c>
      <c r="BH74" s="311">
        <f t="shared" si="26"/>
        <v>0</v>
      </c>
    </row>
    <row r="75" spans="3:60">
      <c r="C75" s="492"/>
      <c r="D75" s="350"/>
      <c r="E75" s="350"/>
      <c r="F75" s="350"/>
      <c r="G75" s="350"/>
      <c r="H75" s="323">
        <f t="shared" si="8"/>
        <v>0</v>
      </c>
      <c r="I75" s="323">
        <f t="shared" si="9"/>
        <v>0</v>
      </c>
      <c r="J75" s="310">
        <f t="shared" si="10"/>
        <v>0</v>
      </c>
      <c r="K75" s="311">
        <f t="shared" si="11"/>
        <v>0</v>
      </c>
      <c r="L75" s="492"/>
      <c r="M75" s="350"/>
      <c r="N75" s="350"/>
      <c r="O75" s="350"/>
      <c r="P75" s="494"/>
      <c r="Q75" s="323">
        <f t="shared" si="12"/>
        <v>0</v>
      </c>
      <c r="R75" s="310">
        <f t="shared" si="13"/>
        <v>0</v>
      </c>
      <c r="S75" s="310">
        <f t="shared" si="14"/>
        <v>0</v>
      </c>
      <c r="T75" s="311">
        <f t="shared" si="15"/>
        <v>0</v>
      </c>
      <c r="V75" s="492"/>
      <c r="W75" s="350"/>
      <c r="X75" s="350"/>
      <c r="Y75" s="350"/>
      <c r="Z75" s="350"/>
      <c r="AA75" s="350"/>
      <c r="AB75" s="350"/>
      <c r="AC75" s="350"/>
      <c r="AD75" s="494"/>
      <c r="AE75" s="323">
        <f t="shared" si="3"/>
        <v>0</v>
      </c>
      <c r="AF75" s="323">
        <f t="shared" si="16"/>
        <v>0</v>
      </c>
      <c r="AG75" s="310">
        <f t="shared" si="17"/>
        <v>0</v>
      </c>
      <c r="AH75" s="311">
        <f t="shared" si="18"/>
        <v>0</v>
      </c>
      <c r="AJ75" s="492"/>
      <c r="AK75" s="350"/>
      <c r="AL75" s="350"/>
      <c r="AM75" s="494"/>
      <c r="AN75" s="309">
        <f t="shared" si="4"/>
        <v>0</v>
      </c>
      <c r="AO75" s="323">
        <f t="shared" si="27"/>
        <v>0</v>
      </c>
      <c r="AP75" s="310">
        <f t="shared" si="28"/>
        <v>0</v>
      </c>
      <c r="AQ75" s="311">
        <f t="shared" si="19"/>
        <v>0</v>
      </c>
      <c r="AS75" s="492"/>
      <c r="AT75" s="493"/>
      <c r="AU75" s="493"/>
      <c r="AV75" s="493"/>
      <c r="AW75" s="494"/>
      <c r="AX75" s="428">
        <f t="shared" si="5"/>
        <v>0</v>
      </c>
      <c r="AY75" s="323">
        <f t="shared" si="20"/>
        <v>0</v>
      </c>
      <c r="AZ75" s="311">
        <f t="shared" si="21"/>
        <v>0</v>
      </c>
      <c r="BA75" s="654"/>
      <c r="BB75" s="323">
        <f t="shared" si="6"/>
        <v>0</v>
      </c>
      <c r="BC75" s="323">
        <f t="shared" si="22"/>
        <v>0</v>
      </c>
      <c r="BD75" s="311">
        <f t="shared" si="23"/>
        <v>0</v>
      </c>
      <c r="BE75" s="494"/>
      <c r="BF75" s="323">
        <f t="shared" si="24"/>
        <v>0</v>
      </c>
      <c r="BG75" s="323">
        <f t="shared" si="25"/>
        <v>0</v>
      </c>
      <c r="BH75" s="311">
        <f t="shared" si="26"/>
        <v>0</v>
      </c>
    </row>
    <row r="76" spans="3:60">
      <c r="C76" s="492"/>
      <c r="D76" s="350"/>
      <c r="E76" s="350"/>
      <c r="F76" s="350"/>
      <c r="G76" s="350"/>
      <c r="H76" s="323">
        <f t="shared" si="8"/>
        <v>0</v>
      </c>
      <c r="I76" s="323">
        <f t="shared" si="9"/>
        <v>0</v>
      </c>
      <c r="J76" s="310">
        <f t="shared" si="10"/>
        <v>0</v>
      </c>
      <c r="K76" s="311">
        <f t="shared" si="11"/>
        <v>0</v>
      </c>
      <c r="L76" s="492"/>
      <c r="M76" s="350"/>
      <c r="N76" s="350"/>
      <c r="O76" s="350"/>
      <c r="P76" s="494"/>
      <c r="Q76" s="323">
        <f t="shared" si="12"/>
        <v>0</v>
      </c>
      <c r="R76" s="310">
        <f t="shared" si="13"/>
        <v>0</v>
      </c>
      <c r="S76" s="310">
        <f t="shared" si="14"/>
        <v>0</v>
      </c>
      <c r="T76" s="311">
        <f t="shared" si="15"/>
        <v>0</v>
      </c>
      <c r="V76" s="492"/>
      <c r="W76" s="350"/>
      <c r="X76" s="350"/>
      <c r="Y76" s="350"/>
      <c r="Z76" s="350"/>
      <c r="AA76" s="350"/>
      <c r="AB76" s="350"/>
      <c r="AC76" s="350"/>
      <c r="AD76" s="494"/>
      <c r="AE76" s="323">
        <f t="shared" si="3"/>
        <v>0</v>
      </c>
      <c r="AF76" s="323">
        <f t="shared" si="16"/>
        <v>0</v>
      </c>
      <c r="AG76" s="310">
        <f t="shared" si="17"/>
        <v>0</v>
      </c>
      <c r="AH76" s="311">
        <f t="shared" si="18"/>
        <v>0</v>
      </c>
      <c r="AJ76" s="492"/>
      <c r="AK76" s="350"/>
      <c r="AL76" s="350"/>
      <c r="AM76" s="494"/>
      <c r="AN76" s="309">
        <f t="shared" si="4"/>
        <v>0</v>
      </c>
      <c r="AO76" s="323">
        <f t="shared" si="27"/>
        <v>0</v>
      </c>
      <c r="AP76" s="310">
        <f t="shared" si="28"/>
        <v>0</v>
      </c>
      <c r="AQ76" s="311">
        <f t="shared" si="19"/>
        <v>0</v>
      </c>
      <c r="AS76" s="492"/>
      <c r="AT76" s="493"/>
      <c r="AU76" s="493"/>
      <c r="AV76" s="493"/>
      <c r="AW76" s="494"/>
      <c r="AX76" s="428">
        <f t="shared" si="5"/>
        <v>0</v>
      </c>
      <c r="AY76" s="323">
        <f t="shared" si="20"/>
        <v>0</v>
      </c>
      <c r="AZ76" s="311">
        <f t="shared" si="21"/>
        <v>0</v>
      </c>
      <c r="BA76" s="654"/>
      <c r="BB76" s="323">
        <f t="shared" si="6"/>
        <v>0</v>
      </c>
      <c r="BC76" s="323">
        <f t="shared" si="22"/>
        <v>0</v>
      </c>
      <c r="BD76" s="311">
        <f t="shared" si="23"/>
        <v>0</v>
      </c>
      <c r="BE76" s="494"/>
      <c r="BF76" s="323">
        <f t="shared" si="24"/>
        <v>0</v>
      </c>
      <c r="BG76" s="323">
        <f t="shared" si="25"/>
        <v>0</v>
      </c>
      <c r="BH76" s="311">
        <f t="shared" si="26"/>
        <v>0</v>
      </c>
    </row>
    <row r="77" spans="3:60">
      <c r="C77" s="492"/>
      <c r="D77" s="350"/>
      <c r="E77" s="350"/>
      <c r="F77" s="350"/>
      <c r="G77" s="350"/>
      <c r="H77" s="323">
        <f t="shared" si="8"/>
        <v>0</v>
      </c>
      <c r="I77" s="323">
        <f t="shared" si="9"/>
        <v>0</v>
      </c>
      <c r="J77" s="310">
        <f t="shared" si="10"/>
        <v>0</v>
      </c>
      <c r="K77" s="311">
        <f t="shared" si="11"/>
        <v>0</v>
      </c>
      <c r="L77" s="492"/>
      <c r="M77" s="350"/>
      <c r="N77" s="350"/>
      <c r="O77" s="350"/>
      <c r="P77" s="494"/>
      <c r="Q77" s="323">
        <f t="shared" si="12"/>
        <v>0</v>
      </c>
      <c r="R77" s="310">
        <f t="shared" si="13"/>
        <v>0</v>
      </c>
      <c r="S77" s="310">
        <f t="shared" si="14"/>
        <v>0</v>
      </c>
      <c r="T77" s="311">
        <f t="shared" si="15"/>
        <v>0</v>
      </c>
      <c r="V77" s="492"/>
      <c r="W77" s="350"/>
      <c r="X77" s="350"/>
      <c r="Y77" s="350"/>
      <c r="Z77" s="350"/>
      <c r="AA77" s="350"/>
      <c r="AB77" s="350"/>
      <c r="AC77" s="350"/>
      <c r="AD77" s="494"/>
      <c r="AE77" s="323">
        <f t="shared" si="3"/>
        <v>0</v>
      </c>
      <c r="AF77" s="323">
        <f t="shared" si="16"/>
        <v>0</v>
      </c>
      <c r="AG77" s="310">
        <f t="shared" si="17"/>
        <v>0</v>
      </c>
      <c r="AH77" s="311">
        <f t="shared" si="18"/>
        <v>0</v>
      </c>
      <c r="AJ77" s="492"/>
      <c r="AK77" s="350"/>
      <c r="AL77" s="350"/>
      <c r="AM77" s="494"/>
      <c r="AN77" s="309">
        <f t="shared" si="4"/>
        <v>0</v>
      </c>
      <c r="AO77" s="323">
        <f t="shared" si="27"/>
        <v>0</v>
      </c>
      <c r="AP77" s="310">
        <f t="shared" si="28"/>
        <v>0</v>
      </c>
      <c r="AQ77" s="311">
        <f t="shared" si="19"/>
        <v>0</v>
      </c>
      <c r="AS77" s="492"/>
      <c r="AT77" s="493"/>
      <c r="AU77" s="493"/>
      <c r="AV77" s="493"/>
      <c r="AW77" s="494"/>
      <c r="AX77" s="428">
        <f t="shared" si="5"/>
        <v>0</v>
      </c>
      <c r="AY77" s="323">
        <f t="shared" si="20"/>
        <v>0</v>
      </c>
      <c r="AZ77" s="311">
        <f t="shared" si="21"/>
        <v>0</v>
      </c>
      <c r="BA77" s="654"/>
      <c r="BB77" s="323">
        <f t="shared" si="6"/>
        <v>0</v>
      </c>
      <c r="BC77" s="323">
        <f t="shared" si="22"/>
        <v>0</v>
      </c>
      <c r="BD77" s="311">
        <f t="shared" si="23"/>
        <v>0</v>
      </c>
      <c r="BE77" s="494"/>
      <c r="BF77" s="323">
        <f t="shared" si="24"/>
        <v>0</v>
      </c>
      <c r="BG77" s="323">
        <f t="shared" si="25"/>
        <v>0</v>
      </c>
      <c r="BH77" s="311">
        <f t="shared" si="26"/>
        <v>0</v>
      </c>
    </row>
    <row r="78" spans="3:60">
      <c r="C78" s="492"/>
      <c r="D78" s="350"/>
      <c r="E78" s="350"/>
      <c r="F78" s="350"/>
      <c r="G78" s="350"/>
      <c r="H78" s="323">
        <f t="shared" si="8"/>
        <v>0</v>
      </c>
      <c r="I78" s="323">
        <f t="shared" si="9"/>
        <v>0</v>
      </c>
      <c r="J78" s="310">
        <f t="shared" si="10"/>
        <v>0</v>
      </c>
      <c r="K78" s="311">
        <f t="shared" si="11"/>
        <v>0</v>
      </c>
      <c r="L78" s="492"/>
      <c r="M78" s="350"/>
      <c r="N78" s="350"/>
      <c r="O78" s="350"/>
      <c r="P78" s="494"/>
      <c r="Q78" s="323">
        <f t="shared" si="12"/>
        <v>0</v>
      </c>
      <c r="R78" s="310">
        <f t="shared" si="13"/>
        <v>0</v>
      </c>
      <c r="S78" s="310">
        <f t="shared" si="14"/>
        <v>0</v>
      </c>
      <c r="T78" s="311">
        <f t="shared" si="15"/>
        <v>0</v>
      </c>
      <c r="V78" s="492"/>
      <c r="W78" s="350"/>
      <c r="X78" s="350"/>
      <c r="Y78" s="350"/>
      <c r="Z78" s="350"/>
      <c r="AA78" s="350"/>
      <c r="AB78" s="350"/>
      <c r="AC78" s="350"/>
      <c r="AD78" s="494"/>
      <c r="AE78" s="323">
        <f t="shared" si="3"/>
        <v>0</v>
      </c>
      <c r="AF78" s="323">
        <f t="shared" si="16"/>
        <v>0</v>
      </c>
      <c r="AG78" s="310">
        <f t="shared" si="17"/>
        <v>0</v>
      </c>
      <c r="AH78" s="311">
        <f t="shared" si="18"/>
        <v>0</v>
      </c>
      <c r="AJ78" s="492"/>
      <c r="AK78" s="350"/>
      <c r="AL78" s="350"/>
      <c r="AM78" s="494"/>
      <c r="AN78" s="309">
        <f t="shared" si="4"/>
        <v>0</v>
      </c>
      <c r="AO78" s="323">
        <f t="shared" si="27"/>
        <v>0</v>
      </c>
      <c r="AP78" s="310">
        <f t="shared" si="28"/>
        <v>0</v>
      </c>
      <c r="AQ78" s="311">
        <f t="shared" si="19"/>
        <v>0</v>
      </c>
      <c r="AS78" s="492"/>
      <c r="AT78" s="493"/>
      <c r="AU78" s="493"/>
      <c r="AV78" s="493"/>
      <c r="AW78" s="494"/>
      <c r="AX78" s="428">
        <f t="shared" si="5"/>
        <v>0</v>
      </c>
      <c r="AY78" s="323">
        <f t="shared" si="20"/>
        <v>0</v>
      </c>
      <c r="AZ78" s="311">
        <f t="shared" si="21"/>
        <v>0</v>
      </c>
      <c r="BA78" s="654"/>
      <c r="BB78" s="323">
        <f t="shared" si="6"/>
        <v>0</v>
      </c>
      <c r="BC78" s="323">
        <f t="shared" si="22"/>
        <v>0</v>
      </c>
      <c r="BD78" s="311">
        <f t="shared" si="23"/>
        <v>0</v>
      </c>
      <c r="BE78" s="494"/>
      <c r="BF78" s="323">
        <f t="shared" si="24"/>
        <v>0</v>
      </c>
      <c r="BG78" s="323">
        <f t="shared" si="25"/>
        <v>0</v>
      </c>
      <c r="BH78" s="311">
        <f t="shared" si="26"/>
        <v>0</v>
      </c>
    </row>
    <row r="79" spans="3:60">
      <c r="C79" s="492"/>
      <c r="D79" s="350"/>
      <c r="E79" s="350"/>
      <c r="F79" s="350"/>
      <c r="G79" s="350"/>
      <c r="H79" s="323">
        <f t="shared" si="8"/>
        <v>0</v>
      </c>
      <c r="I79" s="323">
        <f t="shared" si="9"/>
        <v>0</v>
      </c>
      <c r="J79" s="310">
        <f t="shared" si="10"/>
        <v>0</v>
      </c>
      <c r="K79" s="311">
        <f t="shared" si="11"/>
        <v>0</v>
      </c>
      <c r="L79" s="492"/>
      <c r="M79" s="350"/>
      <c r="N79" s="350"/>
      <c r="O79" s="350"/>
      <c r="P79" s="494"/>
      <c r="Q79" s="323">
        <f t="shared" si="12"/>
        <v>0</v>
      </c>
      <c r="R79" s="310">
        <f t="shared" si="13"/>
        <v>0</v>
      </c>
      <c r="S79" s="310">
        <f t="shared" si="14"/>
        <v>0</v>
      </c>
      <c r="T79" s="311">
        <f t="shared" si="15"/>
        <v>0</v>
      </c>
      <c r="V79" s="492"/>
      <c r="W79" s="350"/>
      <c r="X79" s="350"/>
      <c r="Y79" s="350"/>
      <c r="Z79" s="350"/>
      <c r="AA79" s="350"/>
      <c r="AB79" s="350"/>
      <c r="AC79" s="350"/>
      <c r="AD79" s="494"/>
      <c r="AE79" s="323">
        <f t="shared" si="3"/>
        <v>0</v>
      </c>
      <c r="AF79" s="323">
        <f t="shared" si="16"/>
        <v>0</v>
      </c>
      <c r="AG79" s="310">
        <f t="shared" si="17"/>
        <v>0</v>
      </c>
      <c r="AH79" s="311">
        <f t="shared" si="18"/>
        <v>0</v>
      </c>
      <c r="AJ79" s="492"/>
      <c r="AK79" s="350"/>
      <c r="AL79" s="350"/>
      <c r="AM79" s="494"/>
      <c r="AN79" s="309">
        <f t="shared" si="4"/>
        <v>0</v>
      </c>
      <c r="AO79" s="323">
        <f t="shared" si="27"/>
        <v>0</v>
      </c>
      <c r="AP79" s="310">
        <f t="shared" si="28"/>
        <v>0</v>
      </c>
      <c r="AQ79" s="311">
        <f t="shared" si="19"/>
        <v>0</v>
      </c>
      <c r="AS79" s="492"/>
      <c r="AT79" s="493"/>
      <c r="AU79" s="493"/>
      <c r="AV79" s="493"/>
      <c r="AW79" s="494"/>
      <c r="AX79" s="428">
        <f t="shared" si="5"/>
        <v>0</v>
      </c>
      <c r="AY79" s="323">
        <f t="shared" si="20"/>
        <v>0</v>
      </c>
      <c r="AZ79" s="311">
        <f t="shared" si="21"/>
        <v>0</v>
      </c>
      <c r="BA79" s="654"/>
      <c r="BB79" s="323">
        <f t="shared" si="6"/>
        <v>0</v>
      </c>
      <c r="BC79" s="323">
        <f t="shared" si="22"/>
        <v>0</v>
      </c>
      <c r="BD79" s="311">
        <f t="shared" si="23"/>
        <v>0</v>
      </c>
      <c r="BE79" s="494"/>
      <c r="BF79" s="323">
        <f t="shared" si="24"/>
        <v>0</v>
      </c>
      <c r="BG79" s="323">
        <f t="shared" si="25"/>
        <v>0</v>
      </c>
      <c r="BH79" s="311">
        <f t="shared" si="26"/>
        <v>0</v>
      </c>
    </row>
    <row r="80" spans="3:60">
      <c r="C80" s="312"/>
      <c r="D80" s="313"/>
      <c r="E80" s="313"/>
      <c r="F80" s="313"/>
      <c r="G80" s="313"/>
      <c r="H80" s="313"/>
      <c r="I80" s="90"/>
      <c r="J80" s="90"/>
      <c r="K80" s="90"/>
      <c r="L80" s="312"/>
      <c r="M80" s="313"/>
      <c r="N80" s="313"/>
      <c r="O80" s="313"/>
      <c r="P80" s="314"/>
      <c r="Q80" s="314"/>
      <c r="R80" s="314"/>
      <c r="S80" s="314"/>
      <c r="T80" s="315"/>
      <c r="V80" s="312"/>
      <c r="W80" s="313"/>
      <c r="X80" s="313"/>
      <c r="Y80" s="313"/>
      <c r="Z80" s="313"/>
      <c r="AA80" s="313"/>
      <c r="AB80" s="313"/>
      <c r="AC80" s="313"/>
      <c r="AD80" s="314"/>
      <c r="AE80" s="314"/>
      <c r="AF80" s="314"/>
      <c r="AG80" s="314"/>
      <c r="AH80" s="90"/>
      <c r="AJ80" s="312"/>
      <c r="AK80" s="313"/>
      <c r="AL80" s="313"/>
      <c r="AM80" s="314"/>
      <c r="AN80" s="314"/>
      <c r="AO80" s="314"/>
      <c r="AP80" s="314"/>
      <c r="AQ80" s="90"/>
      <c r="AS80" s="90"/>
      <c r="AT80" s="313"/>
      <c r="AU80" s="313"/>
      <c r="AV80" s="313"/>
      <c r="AW80" s="314"/>
      <c r="AX80" s="425"/>
      <c r="AY80" s="426"/>
      <c r="AZ80" s="426"/>
      <c r="BA80" s="427"/>
      <c r="BB80" s="427" t="s">
        <v>1</v>
      </c>
      <c r="BC80" s="427"/>
      <c r="BD80" s="427"/>
      <c r="BE80" s="425"/>
      <c r="BF80" s="425"/>
      <c r="BG80" s="425"/>
      <c r="BH80" s="427"/>
    </row>
    <row r="81" spans="1:60" ht="15.75" thickBot="1">
      <c r="P81" s="381"/>
      <c r="Q81" s="381"/>
      <c r="R81" s="381"/>
    </row>
    <row r="82" spans="1:60" s="381" customFormat="1" ht="15.75" thickBot="1">
      <c r="H82" s="378">
        <f>SUM(H52:H81)</f>
        <v>0</v>
      </c>
      <c r="I82" s="419" t="s">
        <v>1</v>
      </c>
      <c r="J82" s="379">
        <f>SUM(J52:J80)</f>
        <v>0</v>
      </c>
      <c r="K82" s="420">
        <f>SUM(K45:K79)</f>
        <v>0</v>
      </c>
      <c r="Q82" s="378">
        <f>SUM(Q52:Q81)</f>
        <v>0</v>
      </c>
      <c r="R82" s="419" t="s">
        <v>1</v>
      </c>
      <c r="S82" s="379">
        <f>SUM(S52:S81)</f>
        <v>0</v>
      </c>
      <c r="T82" s="420">
        <f>SUM(T45:T79)</f>
        <v>0</v>
      </c>
      <c r="V82" s="382" t="s">
        <v>1</v>
      </c>
      <c r="AE82" s="386">
        <f>SUM(AE52:AE81)</f>
        <v>0</v>
      </c>
      <c r="AG82" s="421">
        <f>SUM(AF52:AF81)</f>
        <v>0</v>
      </c>
      <c r="AH82" s="421">
        <f>SUM(AH52:AH81)</f>
        <v>0</v>
      </c>
      <c r="AN82" s="386">
        <f>SUM(AN49:AN81)</f>
        <v>0</v>
      </c>
      <c r="AP82" s="421">
        <f>SUM(AP52:AP81)</f>
        <v>0</v>
      </c>
      <c r="AQ82" s="421">
        <f>SUM(AQ52:AQ81)</f>
        <v>0</v>
      </c>
      <c r="AX82" s="386">
        <f>SUM(AX49:AX81)</f>
        <v>0</v>
      </c>
      <c r="AZ82" s="421">
        <f>SUM(AZ52:AZ81)</f>
        <v>0</v>
      </c>
      <c r="BA82" s="383" t="s">
        <v>1</v>
      </c>
      <c r="BB82" s="386">
        <f>SUM(BB52:BB81)</f>
        <v>0</v>
      </c>
      <c r="BD82" s="421">
        <f>SUM(BD52:BD81)</f>
        <v>0</v>
      </c>
      <c r="BF82" s="386">
        <f>SUM(BF52:BF81)</f>
        <v>0</v>
      </c>
      <c r="BH82" s="421">
        <f>SUM(BH52:BH81)</f>
        <v>0</v>
      </c>
    </row>
    <row r="83" spans="1:60" s="381" customFormat="1" ht="15.75" thickBot="1">
      <c r="H83" s="416">
        <f>ROUND(H82/($E$29*$G$48),1)</f>
        <v>0</v>
      </c>
      <c r="J83" s="382" t="s">
        <v>1</v>
      </c>
      <c r="Q83" s="416">
        <f>Q82/($E$29*$G$48)</f>
        <v>0</v>
      </c>
      <c r="AE83" s="416">
        <f>AE82/($E$29*$AD$48)</f>
        <v>0</v>
      </c>
      <c r="AN83" s="420">
        <f>AN82/($E$29*$AM$48)</f>
        <v>0</v>
      </c>
      <c r="AX83" s="420">
        <f>AX82/($E$29*$AW$48)</f>
        <v>0</v>
      </c>
      <c r="BB83" s="420">
        <f>BB82/($E$29*1)</f>
        <v>0</v>
      </c>
      <c r="BF83" s="420">
        <f>BF82/($E$29*1)</f>
        <v>0</v>
      </c>
    </row>
    <row r="84" spans="1:60">
      <c r="G84" t="s">
        <v>1</v>
      </c>
    </row>
    <row r="86" spans="1:60">
      <c r="A86" s="52" t="s">
        <v>331</v>
      </c>
      <c r="C86" s="429" t="s">
        <v>331</v>
      </c>
    </row>
    <row r="87" spans="1:60">
      <c r="A87" s="52" t="s">
        <v>511</v>
      </c>
      <c r="C87" s="429">
        <v>1</v>
      </c>
    </row>
    <row r="88" spans="1:60">
      <c r="A88" s="52" t="s">
        <v>512</v>
      </c>
      <c r="C88" s="429">
        <v>2</v>
      </c>
    </row>
    <row r="89" spans="1:60">
      <c r="A89" s="52" t="s">
        <v>356</v>
      </c>
    </row>
    <row r="90" spans="1:60">
      <c r="A90" s="52" t="s">
        <v>513</v>
      </c>
    </row>
    <row r="91" spans="1:60">
      <c r="A91" s="52" t="s">
        <v>514</v>
      </c>
    </row>
    <row r="92" spans="1:60">
      <c r="A92" s="52" t="s">
        <v>515</v>
      </c>
    </row>
    <row r="93" spans="1:60">
      <c r="A93" s="52" t="s">
        <v>516</v>
      </c>
    </row>
  </sheetData>
  <mergeCells count="24">
    <mergeCell ref="A1:S1"/>
    <mergeCell ref="A2:S2"/>
    <mergeCell ref="A31:C31"/>
    <mergeCell ref="C47:G47"/>
    <mergeCell ref="L47:P47"/>
    <mergeCell ref="A19:W19"/>
    <mergeCell ref="C8:W8"/>
    <mergeCell ref="C9:W9"/>
    <mergeCell ref="C10:W10"/>
    <mergeCell ref="A3:R3"/>
    <mergeCell ref="AS48:AV48"/>
    <mergeCell ref="BA45:BD45"/>
    <mergeCell ref="C20:V20"/>
    <mergeCell ref="BE45:BH45"/>
    <mergeCell ref="V44:AH44"/>
    <mergeCell ref="AJ45:AQ45"/>
    <mergeCell ref="AS44:BH44"/>
    <mergeCell ref="C44:T44"/>
    <mergeCell ref="L48:O48"/>
    <mergeCell ref="V48:AC48"/>
    <mergeCell ref="AJ48:AL48"/>
    <mergeCell ref="C48:F48"/>
    <mergeCell ref="V45:AH45"/>
    <mergeCell ref="AS45:AZ45"/>
  </mergeCells>
  <dataValidations count="2">
    <dataValidation type="list" allowBlank="1" showInputMessage="1" showErrorMessage="1" sqref="D29" xr:uid="{18891B29-D32B-49A7-B94E-0A4307A7D7CE}">
      <formula1>$A$88:$A$93</formula1>
    </dataValidation>
    <dataValidation type="list" allowBlank="1" showInputMessage="1" showErrorMessage="1" error="Please select from the drop down list" sqref="K36" xr:uid="{5126821D-FE0D-49C1-952B-2B4E797BF7F7}">
      <formula1>$C$87:$C$88</formula1>
    </dataValidation>
  </dataValidations>
  <pageMargins left="0.7" right="0.7" top="0.75" bottom="0.75" header="0.3" footer="0.3"/>
  <pageSetup paperSize="0"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CC320-4C28-49E0-84B0-ECB34475F46D}">
  <dimension ref="A1:H47"/>
  <sheetViews>
    <sheetView workbookViewId="0">
      <selection activeCell="J60" sqref="J60:J61"/>
    </sheetView>
  </sheetViews>
  <sheetFormatPr defaultRowHeight="15"/>
  <cols>
    <col min="1" max="1" width="30.42578125" customWidth="1"/>
    <col min="3" max="3" width="10" bestFit="1" customWidth="1"/>
    <col min="4" max="4" width="12.85546875" customWidth="1"/>
    <col min="5" max="5" width="1.7109375" customWidth="1"/>
    <col min="6" max="6" width="13.7109375" customWidth="1"/>
    <col min="7" max="7" width="10.5703125" bestFit="1" customWidth="1"/>
    <col min="8" max="8" width="11.5703125" bestFit="1" customWidth="1"/>
  </cols>
  <sheetData>
    <row r="1" spans="1:6" ht="15.75">
      <c r="A1" s="37" t="s">
        <v>517</v>
      </c>
    </row>
    <row r="4" spans="1:6">
      <c r="A4" s="409"/>
    </row>
    <row r="5" spans="1:6">
      <c r="A5" s="409"/>
      <c r="B5" s="409"/>
    </row>
    <row r="6" spans="1:6">
      <c r="A6" s="320"/>
    </row>
    <row r="9" spans="1:6">
      <c r="A9" s="317"/>
    </row>
    <row r="10" spans="1:6">
      <c r="A10" s="317"/>
    </row>
    <row r="12" spans="1:6">
      <c r="F12" s="319"/>
    </row>
    <row r="13" spans="1:6">
      <c r="F13" s="319"/>
    </row>
    <row r="14" spans="1:6">
      <c r="D14" s="318"/>
      <c r="F14" s="319"/>
    </row>
    <row r="15" spans="1:6">
      <c r="D15" s="318"/>
      <c r="F15" s="319"/>
    </row>
    <row r="22" spans="4:6">
      <c r="D22" s="318"/>
      <c r="F22" s="319"/>
    </row>
    <row r="23" spans="4:6">
      <c r="D23" s="318"/>
      <c r="F23" s="319"/>
    </row>
    <row r="24" spans="4:6">
      <c r="D24" s="318"/>
      <c r="F24" s="319"/>
    </row>
    <row r="25" spans="4:6">
      <c r="D25" s="318"/>
      <c r="F25" s="319"/>
    </row>
    <row r="26" spans="4:6">
      <c r="D26" s="318"/>
      <c r="F26" s="319"/>
    </row>
    <row r="27" spans="4:6">
      <c r="D27" s="318"/>
      <c r="F27" s="319"/>
    </row>
    <row r="28" spans="4:6">
      <c r="D28" s="318"/>
      <c r="F28" s="319"/>
    </row>
    <row r="29" spans="4:6">
      <c r="D29" s="318"/>
      <c r="F29" s="319"/>
    </row>
    <row r="30" spans="4:6">
      <c r="D30" s="318"/>
      <c r="F30" s="319"/>
    </row>
    <row r="31" spans="4:6">
      <c r="D31" s="318"/>
      <c r="F31" s="319"/>
    </row>
    <row r="32" spans="4:6">
      <c r="D32" s="318"/>
      <c r="F32" s="319"/>
    </row>
    <row r="33" spans="4:8">
      <c r="G33" s="319"/>
      <c r="H33" s="318"/>
    </row>
    <row r="34" spans="4:8">
      <c r="H34" s="319"/>
    </row>
    <row r="37" spans="4:8">
      <c r="D37" s="318"/>
      <c r="F37" s="319"/>
    </row>
    <row r="38" spans="4:8">
      <c r="D38" s="318"/>
      <c r="F38" s="319"/>
    </row>
    <row r="39" spans="4:8">
      <c r="D39" s="318"/>
      <c r="F39" s="319"/>
    </row>
    <row r="40" spans="4:8">
      <c r="D40" s="318"/>
      <c r="F40" s="319"/>
    </row>
    <row r="41" spans="4:8">
      <c r="D41" s="318"/>
      <c r="F41" s="319"/>
    </row>
    <row r="42" spans="4:8">
      <c r="D42" s="318"/>
      <c r="F42" s="319"/>
    </row>
    <row r="43" spans="4:8">
      <c r="D43" s="318"/>
      <c r="F43" s="319"/>
    </row>
    <row r="44" spans="4:8">
      <c r="D44" s="318"/>
      <c r="F44" s="319"/>
    </row>
    <row r="45" spans="4:8">
      <c r="D45" s="318"/>
      <c r="F45" s="319"/>
    </row>
    <row r="46" spans="4:8">
      <c r="D46" s="318"/>
      <c r="F46" s="319"/>
    </row>
    <row r="47" spans="4:8">
      <c r="D47" s="318"/>
      <c r="F47" s="319"/>
    </row>
  </sheetData>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AB2E-057F-C546-B9E5-DD0C29A9125F}">
  <dimension ref="A1:N75"/>
  <sheetViews>
    <sheetView topLeftCell="A25" zoomScaleNormal="100" workbookViewId="0">
      <selection activeCell="B39" sqref="B39"/>
    </sheetView>
  </sheetViews>
  <sheetFormatPr defaultColWidth="8.85546875" defaultRowHeight="15.75"/>
  <cols>
    <col min="1" max="1" width="4.140625" style="1" customWidth="1"/>
    <col min="2" max="2" width="94.5703125" style="1" customWidth="1"/>
    <col min="3" max="3" width="20.7109375" style="1" customWidth="1"/>
    <col min="4" max="4" width="20.85546875" style="1" bestFit="1" customWidth="1"/>
    <col min="5" max="5" width="6.42578125" style="1" customWidth="1"/>
    <col min="6" max="7" width="8.85546875" style="1"/>
    <col min="8" max="8" width="21.7109375" style="1" customWidth="1"/>
    <col min="9" max="9" width="1.85546875" style="1" customWidth="1"/>
    <col min="10" max="10" width="8.85546875" style="1" customWidth="1"/>
    <col min="11" max="11" width="48.5703125" style="1" customWidth="1"/>
    <col min="12" max="16384" width="8.85546875" style="1"/>
  </cols>
  <sheetData>
    <row r="1" spans="1:14" ht="94.5" customHeight="1">
      <c r="A1" s="732" t="s">
        <v>5</v>
      </c>
      <c r="B1" s="732"/>
      <c r="C1" s="732"/>
      <c r="D1" s="732"/>
      <c r="E1" s="65"/>
      <c r="F1" s="65"/>
      <c r="G1" s="65"/>
      <c r="H1" s="65"/>
      <c r="I1" s="65"/>
      <c r="J1" s="65"/>
      <c r="K1" s="65"/>
      <c r="L1" s="65"/>
      <c r="M1" s="65"/>
      <c r="N1" s="65"/>
    </row>
    <row r="2" spans="1:14" s="220" customFormat="1" ht="15.75" customHeight="1">
      <c r="A2" s="218" t="s">
        <v>6</v>
      </c>
      <c r="B2" s="219"/>
      <c r="C2" s="219"/>
      <c r="D2" s="219"/>
    </row>
    <row r="3" spans="1:14" s="220" customFormat="1" ht="15.75" customHeight="1">
      <c r="A3" s="218"/>
      <c r="B3" s="219"/>
      <c r="C3" s="219"/>
      <c r="D3" s="219"/>
    </row>
    <row r="4" spans="1:14">
      <c r="A4" s="65" t="s">
        <v>7</v>
      </c>
      <c r="B4" s="65"/>
      <c r="C4" s="65"/>
      <c r="D4" s="65"/>
      <c r="E4" s="65"/>
      <c r="F4" s="65"/>
      <c r="G4" s="65"/>
      <c r="H4" s="65"/>
      <c r="I4" s="65"/>
      <c r="J4" s="65"/>
      <c r="K4" s="65"/>
      <c r="L4" s="65"/>
      <c r="M4" s="65"/>
      <c r="N4" s="65"/>
    </row>
    <row r="5" spans="1:14">
      <c r="A5" s="65" t="s">
        <v>8</v>
      </c>
      <c r="B5" s="65"/>
      <c r="C5" s="65"/>
      <c r="D5" s="65"/>
      <c r="E5" s="65"/>
      <c r="F5" s="65"/>
      <c r="G5" s="65"/>
      <c r="H5" s="65"/>
      <c r="I5" s="65"/>
      <c r="J5" s="65"/>
      <c r="K5" s="65"/>
      <c r="L5" s="65"/>
      <c r="M5" s="65"/>
      <c r="N5" s="65"/>
    </row>
    <row r="7" spans="1:14" s="65" customFormat="1">
      <c r="A7" s="189" t="s">
        <v>9</v>
      </c>
      <c r="B7" s="190"/>
    </row>
    <row r="8" spans="1:14" s="65" customFormat="1">
      <c r="A8" s="189" t="s">
        <v>10</v>
      </c>
      <c r="B8" s="190"/>
    </row>
    <row r="9" spans="1:14" s="65" customFormat="1"/>
    <row r="10" spans="1:14" s="65" customFormat="1">
      <c r="A10" s="735" t="s">
        <v>6</v>
      </c>
      <c r="B10" s="735"/>
      <c r="C10" s="735"/>
    </row>
    <row r="11" spans="1:14" s="65" customFormat="1">
      <c r="A11" s="678"/>
      <c r="B11" s="678"/>
      <c r="C11" s="678"/>
    </row>
    <row r="12" spans="1:14" ht="15.75" customHeight="1">
      <c r="A12" s="65"/>
      <c r="B12" s="734" t="s">
        <v>11</v>
      </c>
      <c r="C12" s="734"/>
      <c r="D12" s="734"/>
      <c r="E12" s="65"/>
      <c r="F12" s="65"/>
      <c r="G12" s="65"/>
      <c r="H12" s="65"/>
      <c r="I12" s="65"/>
      <c r="J12" s="65"/>
      <c r="K12" s="65"/>
      <c r="L12" s="65"/>
      <c r="M12" s="65"/>
      <c r="N12" s="65"/>
    </row>
    <row r="13" spans="1:14">
      <c r="A13" s="65"/>
      <c r="B13" s="38" t="s">
        <v>12</v>
      </c>
      <c r="C13" s="38"/>
      <c r="D13" s="65"/>
      <c r="E13" s="65"/>
      <c r="F13" s="65"/>
      <c r="G13" s="65"/>
      <c r="H13" s="65"/>
      <c r="I13" s="65"/>
      <c r="J13" s="65"/>
      <c r="K13" s="65"/>
      <c r="L13" s="65"/>
      <c r="M13" s="65"/>
      <c r="N13" s="65"/>
    </row>
    <row r="14" spans="1:14">
      <c r="A14" s="65"/>
      <c r="B14" s="65"/>
      <c r="C14" s="65"/>
      <c r="D14" s="65"/>
      <c r="E14" s="65"/>
      <c r="F14" s="65"/>
      <c r="G14" s="65"/>
      <c r="H14" s="65"/>
      <c r="I14" s="65"/>
      <c r="J14" s="65"/>
      <c r="K14" s="65"/>
      <c r="L14" s="65"/>
      <c r="M14" s="65"/>
      <c r="N14" s="65"/>
    </row>
    <row r="15" spans="1:14" s="154" customFormat="1" ht="33.75">
      <c r="B15" s="723" t="s">
        <v>13</v>
      </c>
      <c r="C15" s="724"/>
      <c r="D15" s="725"/>
    </row>
    <row r="16" spans="1:14">
      <c r="A16" s="65"/>
      <c r="B16" s="28"/>
      <c r="C16" s="28"/>
      <c r="D16" s="28"/>
      <c r="E16" s="65"/>
      <c r="F16" s="65"/>
      <c r="G16" s="65"/>
      <c r="H16" s="65"/>
      <c r="I16" s="65"/>
      <c r="J16" s="65"/>
      <c r="K16" s="65"/>
      <c r="L16" s="65"/>
      <c r="M16" s="65"/>
      <c r="N16" s="65"/>
    </row>
    <row r="17" spans="1:14">
      <c r="A17" s="65"/>
      <c r="B17" s="36" t="s">
        <v>14</v>
      </c>
      <c r="C17" s="36"/>
      <c r="D17" s="28"/>
      <c r="E17" s="65"/>
      <c r="F17" s="65"/>
      <c r="G17" s="65"/>
      <c r="H17" s="65"/>
      <c r="I17" s="65"/>
      <c r="J17" s="65"/>
      <c r="K17" s="65"/>
      <c r="L17" s="65"/>
      <c r="M17" s="65"/>
      <c r="N17" s="65"/>
    </row>
    <row r="18" spans="1:14">
      <c r="A18" s="65"/>
      <c r="B18" s="36" t="s">
        <v>15</v>
      </c>
      <c r="C18" s="36"/>
      <c r="D18" s="28"/>
      <c r="E18" s="65"/>
      <c r="F18" s="65"/>
      <c r="G18" s="65"/>
      <c r="H18" s="65"/>
      <c r="I18" s="65"/>
      <c r="J18" s="65"/>
      <c r="K18" s="65"/>
      <c r="L18" s="65"/>
      <c r="M18" s="65"/>
      <c r="N18" s="65"/>
    </row>
    <row r="19" spans="1:14">
      <c r="A19" s="65"/>
      <c r="B19" s="36" t="s">
        <v>16</v>
      </c>
      <c r="C19" s="36"/>
      <c r="D19" s="28"/>
      <c r="E19" s="65"/>
      <c r="F19" s="65"/>
      <c r="G19" s="65"/>
      <c r="H19" s="65"/>
      <c r="I19" s="65"/>
      <c r="J19" s="65"/>
      <c r="K19" s="65"/>
      <c r="L19" s="65"/>
      <c r="M19" s="65"/>
      <c r="N19" s="65"/>
    </row>
    <row r="21" spans="1:14">
      <c r="A21" s="65"/>
      <c r="B21" s="25" t="s">
        <v>17</v>
      </c>
      <c r="C21" s="25"/>
      <c r="D21" s="13"/>
      <c r="E21" s="65"/>
      <c r="F21" s="17"/>
      <c r="G21" s="17"/>
      <c r="H21" s="17"/>
      <c r="I21" s="65"/>
      <c r="J21" s="18"/>
      <c r="K21" s="65"/>
      <c r="L21" s="65"/>
      <c r="M21" s="65"/>
      <c r="N21" s="65"/>
    </row>
    <row r="22" spans="1:14">
      <c r="A22" s="65"/>
      <c r="B22" s="13" t="s">
        <v>18</v>
      </c>
      <c r="C22" s="13"/>
      <c r="D22" s="13"/>
      <c r="E22" s="65"/>
      <c r="F22" s="17"/>
      <c r="G22" s="17"/>
      <c r="H22" s="17"/>
      <c r="I22" s="65"/>
      <c r="J22" s="18"/>
      <c r="K22" s="65"/>
      <c r="L22" s="65"/>
      <c r="M22" s="65"/>
      <c r="N22" s="65"/>
    </row>
    <row r="23" spans="1:14">
      <c r="A23" s="65"/>
      <c r="B23" s="56" t="s">
        <v>19</v>
      </c>
      <c r="C23" s="13"/>
      <c r="D23" s="13"/>
      <c r="E23" s="65"/>
      <c r="F23" s="17"/>
      <c r="G23" s="17"/>
      <c r="H23" s="17"/>
      <c r="I23" s="65"/>
      <c r="J23" s="18"/>
      <c r="K23" s="65"/>
      <c r="L23" s="65"/>
      <c r="M23" s="65"/>
      <c r="N23" s="65"/>
    </row>
    <row r="24" spans="1:14" ht="31.5">
      <c r="A24" s="65"/>
      <c r="B24" s="15"/>
      <c r="C24" s="15"/>
      <c r="D24" s="27" t="s">
        <v>20</v>
      </c>
      <c r="E24" s="65"/>
      <c r="F24" s="40" t="s">
        <v>21</v>
      </c>
      <c r="G24" s="41"/>
      <c r="H24" s="41"/>
      <c r="I24" s="29"/>
      <c r="J24" s="30"/>
      <c r="K24" s="29"/>
      <c r="L24" s="65"/>
      <c r="M24" s="65"/>
      <c r="N24" s="65"/>
    </row>
    <row r="25" spans="1:14">
      <c r="A25" s="65"/>
      <c r="B25" s="15"/>
      <c r="C25" s="15"/>
      <c r="D25" s="54"/>
      <c r="E25" s="65"/>
      <c r="F25" s="65" t="s">
        <v>22</v>
      </c>
      <c r="G25" s="55"/>
      <c r="H25" s="55"/>
      <c r="I25" s="29"/>
      <c r="J25" s="30"/>
      <c r="K25" s="29"/>
      <c r="L25" s="65"/>
      <c r="M25" s="65"/>
      <c r="N25" s="65"/>
    </row>
    <row r="26" spans="1:14">
      <c r="A26" s="65"/>
      <c r="B26" s="15"/>
      <c r="C26" s="15"/>
      <c r="D26" s="54"/>
      <c r="E26" s="65"/>
      <c r="F26" s="65"/>
      <c r="G26" s="55"/>
      <c r="H26" s="55"/>
      <c r="I26" s="29"/>
      <c r="J26" s="30"/>
      <c r="K26" s="29"/>
      <c r="L26" s="65"/>
      <c r="M26" s="65"/>
      <c r="N26" s="65"/>
    </row>
    <row r="27" spans="1:14" ht="31.5" customHeight="1">
      <c r="A27" s="65"/>
      <c r="B27" s="737" t="s">
        <v>23</v>
      </c>
      <c r="C27" s="15"/>
      <c r="D27" s="736">
        <v>0</v>
      </c>
      <c r="E27" s="65"/>
      <c r="F27" s="733" t="s">
        <v>24</v>
      </c>
      <c r="G27" s="733"/>
      <c r="H27" s="733"/>
      <c r="I27" s="733"/>
      <c r="J27" s="733"/>
      <c r="K27" s="733"/>
      <c r="L27" s="65"/>
      <c r="M27" s="65"/>
      <c r="N27" s="65"/>
    </row>
    <row r="28" spans="1:14" s="66" customFormat="1" ht="33" customHeight="1">
      <c r="B28" s="737"/>
      <c r="D28" s="736"/>
      <c r="F28" s="738" t="s">
        <v>25</v>
      </c>
      <c r="G28" s="738"/>
      <c r="H28" s="738"/>
      <c r="I28" s="738"/>
      <c r="J28" s="738"/>
      <c r="K28" s="738"/>
    </row>
    <row r="29" spans="1:14">
      <c r="A29" s="65"/>
      <c r="B29" s="65" t="s">
        <v>26</v>
      </c>
      <c r="C29" s="65"/>
      <c r="D29" s="44">
        <v>0</v>
      </c>
      <c r="E29" s="65"/>
      <c r="F29" s="65" t="s">
        <v>1</v>
      </c>
      <c r="G29" s="65"/>
      <c r="H29" s="65"/>
      <c r="I29" s="65"/>
      <c r="J29" s="65"/>
      <c r="K29" s="65"/>
      <c r="L29" s="65"/>
      <c r="M29" s="65"/>
      <c r="N29" s="65"/>
    </row>
    <row r="30" spans="1:14">
      <c r="A30" s="65"/>
      <c r="B30" s="65" t="s">
        <v>27</v>
      </c>
      <c r="C30" s="65"/>
      <c r="D30" s="44">
        <v>0</v>
      </c>
      <c r="E30" s="65"/>
      <c r="F30" s="65" t="s">
        <v>28</v>
      </c>
      <c r="G30" s="65"/>
      <c r="H30" s="65"/>
      <c r="I30" s="65"/>
      <c r="J30" s="65"/>
      <c r="K30" s="65"/>
      <c r="L30" s="65"/>
      <c r="M30" s="65"/>
      <c r="N30" s="65"/>
    </row>
    <row r="31" spans="1:14">
      <c r="A31" s="65"/>
      <c r="B31" s="65" t="s">
        <v>29</v>
      </c>
      <c r="C31" s="65"/>
      <c r="D31" s="44">
        <v>0</v>
      </c>
      <c r="E31" s="65"/>
      <c r="F31" s="65" t="s">
        <v>1</v>
      </c>
      <c r="G31" s="65"/>
      <c r="H31" s="65"/>
      <c r="I31" s="65"/>
      <c r="J31" s="65"/>
      <c r="K31" s="65"/>
      <c r="L31" s="65"/>
      <c r="M31" s="65"/>
      <c r="N31" s="65"/>
    </row>
    <row r="32" spans="1:14" ht="15.75" customHeight="1">
      <c r="A32" s="65"/>
      <c r="B32" s="65" t="s">
        <v>30</v>
      </c>
      <c r="C32" s="65"/>
      <c r="D32" s="44"/>
      <c r="E32" s="65"/>
      <c r="F32" s="733" t="s">
        <v>31</v>
      </c>
      <c r="G32" s="733"/>
      <c r="H32" s="733"/>
      <c r="I32" s="733"/>
      <c r="J32" s="733"/>
      <c r="K32" s="733"/>
      <c r="L32" s="65"/>
      <c r="M32" s="65"/>
      <c r="N32" s="65"/>
    </row>
    <row r="33" spans="1:14">
      <c r="A33" s="65"/>
      <c r="B33" s="65" t="s">
        <v>32</v>
      </c>
      <c r="C33" s="65"/>
      <c r="D33" s="44"/>
      <c r="E33" s="65"/>
      <c r="F33" s="733" t="s">
        <v>31</v>
      </c>
      <c r="G33" s="733"/>
      <c r="H33" s="733"/>
      <c r="I33" s="733"/>
      <c r="J33" s="733"/>
      <c r="K33" s="733"/>
      <c r="L33" s="65"/>
      <c r="M33" s="65"/>
      <c r="N33" s="65"/>
    </row>
    <row r="34" spans="1:14">
      <c r="A34" s="65"/>
      <c r="B34" s="65" t="s">
        <v>33</v>
      </c>
      <c r="C34" s="65"/>
      <c r="D34" s="44">
        <v>0</v>
      </c>
      <c r="E34" s="65"/>
      <c r="F34" s="65"/>
      <c r="G34" s="65"/>
      <c r="H34" s="65"/>
      <c r="I34" s="65"/>
      <c r="J34" s="65"/>
      <c r="K34" s="65"/>
      <c r="L34" s="65"/>
      <c r="M34" s="65"/>
      <c r="N34" s="65"/>
    </row>
    <row r="35" spans="1:14" ht="6.75" customHeight="1">
      <c r="A35" s="65"/>
      <c r="B35" s="65"/>
      <c r="C35" s="65"/>
      <c r="D35" s="42"/>
      <c r="E35" s="65"/>
      <c r="F35" s="65"/>
      <c r="G35" s="65"/>
      <c r="H35" s="65"/>
      <c r="I35" s="65"/>
      <c r="J35" s="65"/>
      <c r="K35" s="65"/>
      <c r="L35" s="65"/>
      <c r="M35" s="65"/>
      <c r="N35" s="65"/>
    </row>
    <row r="36" spans="1:14" ht="21">
      <c r="A36" s="65"/>
      <c r="B36" s="39" t="s">
        <v>34</v>
      </c>
      <c r="C36" s="39"/>
      <c r="D36" s="42"/>
      <c r="E36" s="65"/>
      <c r="F36" s="65"/>
      <c r="G36" s="65"/>
      <c r="H36" s="65"/>
      <c r="I36" s="65"/>
      <c r="J36" s="65"/>
      <c r="K36" s="65"/>
      <c r="L36" s="65"/>
      <c r="M36" s="65"/>
      <c r="N36" s="65"/>
    </row>
    <row r="37" spans="1:14">
      <c r="A37" s="65"/>
      <c r="B37" s="65" t="s">
        <v>35</v>
      </c>
      <c r="C37" s="65"/>
      <c r="D37" s="101">
        <f>-'2) Wage Cap Calc'!E29</f>
        <v>0</v>
      </c>
      <c r="E37" s="65"/>
      <c r="F37" s="37" t="s">
        <v>36</v>
      </c>
      <c r="G37" s="65"/>
      <c r="H37" s="65"/>
      <c r="I37" s="65"/>
      <c r="J37" s="65"/>
      <c r="K37" s="65"/>
      <c r="L37" s="65"/>
      <c r="M37" s="65"/>
      <c r="N37" s="65"/>
    </row>
    <row r="38" spans="1:14">
      <c r="A38" s="65"/>
      <c r="B38" s="65" t="s">
        <v>37</v>
      </c>
      <c r="C38" s="65"/>
      <c r="D38" s="44">
        <v>0</v>
      </c>
      <c r="E38" s="65"/>
      <c r="F38" s="65"/>
      <c r="G38" s="65"/>
      <c r="H38" s="65"/>
      <c r="I38" s="65"/>
      <c r="J38" s="65"/>
      <c r="K38" s="65"/>
      <c r="L38" s="65"/>
      <c r="M38" s="65"/>
      <c r="N38" s="65"/>
    </row>
    <row r="39" spans="1:14">
      <c r="A39" s="65"/>
      <c r="B39" s="53" t="s">
        <v>38</v>
      </c>
      <c r="C39" s="53"/>
      <c r="D39" s="44">
        <v>0</v>
      </c>
      <c r="E39" s="65"/>
      <c r="F39" s="65"/>
      <c r="G39" s="65"/>
      <c r="H39" s="65"/>
      <c r="I39" s="65"/>
      <c r="J39" s="65"/>
      <c r="K39" s="65"/>
      <c r="L39" s="65"/>
      <c r="M39" s="65"/>
      <c r="N39" s="65"/>
    </row>
    <row r="40" spans="1:14">
      <c r="A40" s="65"/>
      <c r="B40" s="53" t="s">
        <v>39</v>
      </c>
      <c r="C40" s="53"/>
      <c r="D40" s="44">
        <v>0</v>
      </c>
      <c r="E40" s="65"/>
      <c r="F40" s="65"/>
      <c r="G40" s="65"/>
      <c r="H40" s="65"/>
      <c r="I40" s="65"/>
      <c r="J40" s="65"/>
      <c r="K40" s="65"/>
      <c r="L40" s="65"/>
      <c r="M40" s="65"/>
      <c r="N40" s="65"/>
    </row>
    <row r="41" spans="1:14">
      <c r="A41" s="65"/>
      <c r="B41" s="65" t="s">
        <v>1</v>
      </c>
      <c r="C41" s="65"/>
      <c r="D41" s="43"/>
      <c r="E41" s="65"/>
      <c r="F41" s="65"/>
      <c r="G41" s="65"/>
      <c r="H41" s="65"/>
      <c r="I41" s="65"/>
      <c r="J41" s="65"/>
      <c r="K41" s="65"/>
      <c r="L41" s="65"/>
      <c r="M41" s="65"/>
      <c r="N41" s="65"/>
    </row>
    <row r="43" spans="1:14">
      <c r="A43" s="65"/>
      <c r="B43" s="22" t="s">
        <v>40</v>
      </c>
      <c r="C43" s="22"/>
      <c r="D43" s="31">
        <f>SUM(D27:D42)</f>
        <v>0</v>
      </c>
      <c r="E43" s="65"/>
      <c r="F43" s="65"/>
      <c r="G43" s="65"/>
      <c r="H43" s="65"/>
      <c r="I43" s="65"/>
      <c r="J43" s="65"/>
      <c r="K43" s="65"/>
      <c r="L43" s="65"/>
      <c r="M43" s="65"/>
      <c r="N43" s="65"/>
    </row>
    <row r="44" spans="1:14" ht="6" customHeight="1">
      <c r="A44" s="65"/>
      <c r="B44" s="65"/>
      <c r="C44" s="65"/>
      <c r="D44" s="23"/>
      <c r="E44" s="65"/>
      <c r="F44" s="65"/>
      <c r="G44" s="65"/>
      <c r="H44" s="65"/>
      <c r="I44" s="65"/>
      <c r="J44" s="65"/>
      <c r="K44" s="65"/>
      <c r="L44" s="65"/>
      <c r="M44" s="65"/>
      <c r="N44" s="65"/>
    </row>
    <row r="45" spans="1:14">
      <c r="A45" s="65"/>
      <c r="B45" s="26" t="s">
        <v>41</v>
      </c>
      <c r="C45" s="26"/>
      <c r="D45" s="32">
        <f>D43/12</f>
        <v>0</v>
      </c>
      <c r="E45" s="65"/>
      <c r="F45" s="65"/>
      <c r="G45" s="65"/>
      <c r="H45" s="65"/>
      <c r="I45" s="65"/>
      <c r="J45" s="65"/>
      <c r="K45" s="65"/>
      <c r="L45" s="65"/>
      <c r="M45" s="65"/>
      <c r="N45" s="65"/>
    </row>
    <row r="46" spans="1:14">
      <c r="A46" s="65"/>
      <c r="B46" s="22" t="s">
        <v>1</v>
      </c>
      <c r="C46" s="22"/>
      <c r="D46" s="65"/>
      <c r="E46" s="65"/>
      <c r="F46" s="65"/>
      <c r="G46" s="65"/>
      <c r="H46" s="65"/>
      <c r="I46" s="65"/>
      <c r="J46" s="65"/>
      <c r="K46" s="65"/>
      <c r="L46" s="65"/>
      <c r="M46" s="65"/>
      <c r="N46" s="65"/>
    </row>
    <row r="47" spans="1:14">
      <c r="A47" s="65"/>
      <c r="B47" s="65"/>
      <c r="C47" s="65"/>
      <c r="D47" s="65"/>
      <c r="E47" s="65"/>
      <c r="F47" s="65"/>
      <c r="G47" s="65"/>
      <c r="H47" s="65"/>
      <c r="I47" s="65"/>
      <c r="J47" s="65"/>
      <c r="K47" s="65"/>
      <c r="L47" s="65"/>
      <c r="M47" s="65"/>
      <c r="N47" s="65"/>
    </row>
    <row r="48" spans="1:14" s="154" customFormat="1" ht="33.75">
      <c r="B48" s="723" t="s">
        <v>42</v>
      </c>
      <c r="C48" s="724"/>
      <c r="D48" s="725"/>
    </row>
    <row r="49" spans="1:14">
      <c r="A49" s="65"/>
      <c r="B49" s="28"/>
      <c r="C49" s="28"/>
      <c r="D49" s="28"/>
      <c r="E49" s="65"/>
      <c r="F49" s="65"/>
      <c r="G49" s="65"/>
      <c r="H49" s="65"/>
      <c r="I49" s="65"/>
      <c r="J49" s="65"/>
      <c r="K49" s="65"/>
      <c r="L49" s="65"/>
      <c r="M49" s="65"/>
      <c r="N49" s="65"/>
    </row>
    <row r="50" spans="1:14">
      <c r="A50" s="65"/>
      <c r="B50" s="65" t="s">
        <v>43</v>
      </c>
      <c r="C50" s="65"/>
      <c r="D50" s="33">
        <f>D45</f>
        <v>0</v>
      </c>
      <c r="E50" s="65"/>
      <c r="F50" s="726" t="s">
        <v>44</v>
      </c>
      <c r="G50" s="727"/>
      <c r="H50" s="728"/>
      <c r="I50" s="65"/>
      <c r="J50" s="65"/>
      <c r="K50" s="65"/>
      <c r="L50" s="65"/>
      <c r="M50" s="65"/>
      <c r="N50" s="18"/>
    </row>
    <row r="51" spans="1:14" ht="15.95" customHeight="1">
      <c r="A51" s="65"/>
      <c r="B51" s="65"/>
      <c r="C51" s="65"/>
      <c r="D51" s="12"/>
      <c r="E51" s="65"/>
      <c r="F51" s="729"/>
      <c r="G51" s="730"/>
      <c r="H51" s="731"/>
      <c r="I51" s="65"/>
      <c r="J51" s="18"/>
      <c r="K51" s="65"/>
      <c r="L51" s="3"/>
      <c r="M51" s="3"/>
      <c r="N51" s="18"/>
    </row>
    <row r="52" spans="1:14">
      <c r="A52" s="65"/>
      <c r="B52" s="65" t="s">
        <v>45</v>
      </c>
      <c r="C52" s="65"/>
      <c r="D52" s="35">
        <v>2.5</v>
      </c>
      <c r="E52" s="65"/>
      <c r="F52" s="65"/>
      <c r="G52" s="65"/>
      <c r="H52" s="65"/>
      <c r="I52" s="65"/>
      <c r="J52" s="19"/>
      <c r="K52" s="65"/>
      <c r="L52" s="65"/>
      <c r="M52" s="65"/>
      <c r="N52" s="65"/>
    </row>
    <row r="53" spans="1:14">
      <c r="A53" s="65"/>
      <c r="B53" s="65"/>
      <c r="C53" s="65"/>
      <c r="D53" s="65"/>
      <c r="E53" s="65"/>
      <c r="F53" s="65"/>
      <c r="G53" s="65"/>
      <c r="H53" s="65"/>
      <c r="I53" s="65"/>
      <c r="J53" s="19"/>
      <c r="K53" s="65"/>
      <c r="L53" s="65"/>
      <c r="M53" s="65"/>
      <c r="N53" s="65"/>
    </row>
    <row r="54" spans="1:14">
      <c r="A54" s="65"/>
      <c r="B54" s="4" t="s">
        <v>46</v>
      </c>
      <c r="C54" s="15"/>
      <c r="D54" s="34">
        <f>D50*D52</f>
        <v>0</v>
      </c>
      <c r="E54" s="65"/>
      <c r="F54" s="65"/>
      <c r="G54" s="65"/>
      <c r="H54" s="65"/>
      <c r="I54" s="65"/>
      <c r="J54" s="19"/>
      <c r="K54" s="65"/>
      <c r="L54" s="65"/>
      <c r="M54" s="65"/>
      <c r="N54" s="65"/>
    </row>
    <row r="55" spans="1:14">
      <c r="A55" s="65"/>
      <c r="B55" s="13"/>
      <c r="C55" s="13"/>
      <c r="D55" s="14"/>
      <c r="E55" s="65"/>
      <c r="F55" s="17"/>
      <c r="G55" s="17"/>
      <c r="H55" s="17"/>
      <c r="I55" s="65"/>
      <c r="J55" s="19"/>
      <c r="K55" s="65"/>
      <c r="L55" s="65"/>
      <c r="M55" s="65"/>
      <c r="N55" s="65"/>
    </row>
    <row r="56" spans="1:14">
      <c r="A56" s="59"/>
      <c r="B56" s="59" t="s">
        <v>47</v>
      </c>
      <c r="C56" s="64">
        <v>0</v>
      </c>
      <c r="D56" s="59"/>
      <c r="E56" s="722"/>
      <c r="F56" s="722"/>
      <c r="G56" s="57"/>
      <c r="H56" s="57"/>
      <c r="I56" s="722"/>
      <c r="J56" s="722"/>
      <c r="K56" s="59"/>
      <c r="L56" s="59"/>
      <c r="M56" s="59"/>
      <c r="N56" s="59"/>
    </row>
    <row r="57" spans="1:14" ht="6" customHeight="1">
      <c r="A57" s="722"/>
      <c r="B57" s="722"/>
      <c r="C57" s="64"/>
      <c r="D57" s="59"/>
      <c r="E57" s="722"/>
      <c r="F57" s="722"/>
      <c r="G57" s="57"/>
      <c r="H57" s="57"/>
      <c r="I57" s="722"/>
      <c r="J57" s="722"/>
      <c r="K57" s="59"/>
      <c r="L57" s="59"/>
      <c r="M57" s="59"/>
      <c r="N57" s="59"/>
    </row>
    <row r="58" spans="1:14">
      <c r="A58" s="59"/>
      <c r="B58" s="59" t="s">
        <v>48</v>
      </c>
      <c r="C58" s="67">
        <v>0</v>
      </c>
      <c r="D58" s="59"/>
      <c r="E58" s="722"/>
      <c r="F58" s="722"/>
      <c r="G58" s="57"/>
      <c r="H58" s="57"/>
      <c r="I58" s="722"/>
      <c r="J58" s="722"/>
      <c r="K58" s="59"/>
      <c r="L58" s="59"/>
      <c r="M58" s="59"/>
      <c r="N58" s="59"/>
    </row>
    <row r="59" spans="1:14" ht="6" customHeight="1">
      <c r="A59" s="722"/>
      <c r="B59" s="722"/>
      <c r="C59" s="59"/>
      <c r="D59" s="59"/>
      <c r="E59" s="722"/>
      <c r="F59" s="722"/>
      <c r="G59" s="57"/>
      <c r="H59" s="57"/>
      <c r="I59" s="722"/>
      <c r="J59" s="722"/>
      <c r="K59" s="59"/>
      <c r="L59" s="59"/>
      <c r="M59" s="59"/>
      <c r="N59" s="59"/>
    </row>
    <row r="60" spans="1:14">
      <c r="A60" s="59"/>
      <c r="B60" s="61" t="s">
        <v>49</v>
      </c>
      <c r="C60" s="58"/>
      <c r="D60" s="63">
        <f>C56-C58</f>
        <v>0</v>
      </c>
      <c r="E60" s="721"/>
      <c r="F60" s="722"/>
      <c r="G60" s="57"/>
      <c r="H60" s="57"/>
      <c r="I60" s="722"/>
      <c r="J60" s="722"/>
      <c r="K60" s="59"/>
      <c r="L60" s="59"/>
      <c r="M60" s="59"/>
      <c r="N60" s="59"/>
    </row>
    <row r="61" spans="1:14">
      <c r="A61" s="59"/>
      <c r="B61" s="58"/>
      <c r="C61" s="58"/>
      <c r="D61" s="60"/>
      <c r="E61" s="60"/>
      <c r="F61" s="59"/>
      <c r="G61" s="57"/>
      <c r="H61" s="57"/>
      <c r="I61" s="59"/>
      <c r="J61" s="59"/>
      <c r="K61" s="59"/>
      <c r="L61" s="59"/>
      <c r="M61" s="59"/>
      <c r="N61" s="59"/>
    </row>
    <row r="62" spans="1:14">
      <c r="A62" s="59"/>
      <c r="B62" s="61" t="s">
        <v>50</v>
      </c>
      <c r="C62" s="58"/>
      <c r="D62" s="62">
        <f>SUM(D54:D61)</f>
        <v>0</v>
      </c>
      <c r="E62" s="60"/>
      <c r="F62" s="59"/>
      <c r="G62" s="57"/>
      <c r="H62" s="57"/>
      <c r="I62" s="59"/>
      <c r="J62" s="59"/>
      <c r="K62" s="59"/>
      <c r="L62" s="59"/>
      <c r="M62" s="59"/>
      <c r="N62" s="59"/>
    </row>
    <row r="63" spans="1:14">
      <c r="A63" s="65"/>
      <c r="B63" s="13"/>
      <c r="C63" s="13"/>
      <c r="D63" s="14"/>
      <c r="E63" s="65"/>
      <c r="F63" s="17"/>
      <c r="G63" s="17"/>
      <c r="H63" s="17"/>
      <c r="I63" s="65"/>
      <c r="J63" s="19"/>
      <c r="K63" s="65"/>
      <c r="L63" s="65"/>
      <c r="M63" s="65"/>
      <c r="N63" s="65"/>
    </row>
    <row r="64" spans="1:14">
      <c r="A64" s="65"/>
      <c r="B64" s="15" t="s">
        <v>51</v>
      </c>
      <c r="C64" s="15"/>
      <c r="D64" s="13"/>
      <c r="E64" s="65"/>
      <c r="F64" s="17"/>
      <c r="G64" s="17"/>
      <c r="H64" s="17"/>
      <c r="I64" s="65"/>
      <c r="J64" s="18"/>
      <c r="K64" s="65"/>
      <c r="L64" s="65"/>
      <c r="M64" s="65"/>
      <c r="N64" s="65"/>
    </row>
    <row r="65" spans="1:14">
      <c r="A65" s="65"/>
      <c r="B65" s="15" t="s">
        <v>1</v>
      </c>
      <c r="C65" s="15"/>
      <c r="D65" s="13"/>
      <c r="E65" s="65"/>
      <c r="F65" s="17"/>
      <c r="G65" s="17"/>
      <c r="H65" s="17"/>
      <c r="I65" s="65"/>
      <c r="J65" s="65"/>
      <c r="K65" s="65"/>
      <c r="L65" s="65"/>
      <c r="M65" s="65"/>
      <c r="N65" s="65"/>
    </row>
    <row r="66" spans="1:14">
      <c r="A66" s="65"/>
      <c r="B66" s="13"/>
      <c r="C66" s="13"/>
      <c r="D66" s="13"/>
      <c r="E66" s="65"/>
      <c r="F66" s="17"/>
      <c r="G66" s="17"/>
      <c r="H66" s="17"/>
      <c r="I66" s="65"/>
      <c r="J66" s="18"/>
      <c r="K66" s="65"/>
      <c r="L66" s="65"/>
      <c r="M66" s="65"/>
      <c r="N66" s="65"/>
    </row>
    <row r="67" spans="1:14">
      <c r="A67" s="65"/>
      <c r="B67" s="65"/>
      <c r="C67" s="65"/>
      <c r="D67" s="65"/>
      <c r="E67" s="65"/>
      <c r="F67" s="65"/>
      <c r="G67" s="65"/>
      <c r="H67" s="65"/>
      <c r="I67" s="65"/>
      <c r="J67" s="65"/>
      <c r="K67" s="65"/>
      <c r="L67" s="65"/>
      <c r="M67" s="65"/>
      <c r="N67" s="65"/>
    </row>
    <row r="68" spans="1:14">
      <c r="A68" s="65"/>
      <c r="B68" s="65"/>
      <c r="C68" s="65"/>
      <c r="D68" s="65"/>
      <c r="E68" s="65"/>
      <c r="F68" s="65"/>
      <c r="G68" s="65"/>
      <c r="H68" s="65"/>
      <c r="I68" s="65"/>
      <c r="J68" s="65"/>
      <c r="K68" s="65"/>
      <c r="L68" s="65"/>
      <c r="M68" s="65"/>
      <c r="N68" s="65"/>
    </row>
    <row r="69" spans="1:14">
      <c r="A69" s="65"/>
      <c r="B69" s="65"/>
      <c r="C69" s="65"/>
      <c r="D69" s="65"/>
      <c r="E69" s="65"/>
      <c r="F69" s="65"/>
      <c r="G69" s="65"/>
      <c r="H69" s="65"/>
      <c r="I69" s="65"/>
      <c r="J69" s="65"/>
      <c r="K69" s="65"/>
      <c r="L69" s="65"/>
      <c r="M69" s="65"/>
      <c r="N69" s="65"/>
    </row>
    <row r="70" spans="1:14">
      <c r="A70" s="65"/>
      <c r="B70" s="65"/>
      <c r="C70" s="65"/>
      <c r="D70" s="65"/>
      <c r="E70" s="65"/>
      <c r="F70" s="65"/>
      <c r="G70" s="65"/>
      <c r="H70" s="65"/>
      <c r="I70" s="65"/>
      <c r="J70" s="65"/>
      <c r="K70" s="65"/>
      <c r="L70" s="65"/>
      <c r="M70" s="65"/>
      <c r="N70" s="65"/>
    </row>
    <row r="71" spans="1:14">
      <c r="A71" s="65"/>
      <c r="B71" s="65"/>
      <c r="C71" s="65"/>
      <c r="D71" s="65"/>
      <c r="E71" s="65"/>
      <c r="F71" s="65"/>
      <c r="G71" s="65"/>
      <c r="H71" s="65"/>
      <c r="I71" s="65"/>
      <c r="J71" s="65"/>
      <c r="K71" s="65"/>
      <c r="L71" s="65"/>
      <c r="M71" s="65"/>
      <c r="N71" s="65"/>
    </row>
    <row r="72" spans="1:14">
      <c r="A72" s="65"/>
      <c r="B72" s="65"/>
      <c r="C72" s="65"/>
      <c r="D72" s="65"/>
      <c r="E72" s="65"/>
      <c r="F72" s="65"/>
      <c r="G72" s="65"/>
      <c r="H72" s="65"/>
      <c r="I72" s="65"/>
      <c r="J72" s="65"/>
      <c r="K72" s="65"/>
      <c r="L72" s="65"/>
      <c r="M72" s="65"/>
      <c r="N72" s="65"/>
    </row>
    <row r="73" spans="1:14">
      <c r="A73" s="65"/>
      <c r="B73" s="65"/>
      <c r="C73" s="65"/>
      <c r="D73" s="65"/>
      <c r="E73" s="65"/>
      <c r="F73" s="65"/>
      <c r="G73" s="65"/>
      <c r="H73" s="65"/>
      <c r="I73" s="65"/>
      <c r="J73" s="65"/>
      <c r="K73" s="65"/>
      <c r="L73" s="65"/>
      <c r="M73" s="65"/>
      <c r="N73" s="65"/>
    </row>
    <row r="74" spans="1:14">
      <c r="A74" s="65"/>
      <c r="B74" s="65"/>
      <c r="C74" s="65"/>
      <c r="D74" s="65"/>
      <c r="E74" s="65"/>
      <c r="F74" s="65"/>
      <c r="G74" s="65"/>
      <c r="H74" s="65"/>
      <c r="I74" s="65"/>
      <c r="J74" s="65"/>
      <c r="K74" s="65"/>
      <c r="L74" s="65"/>
      <c r="M74" s="65"/>
      <c r="N74" s="65"/>
    </row>
    <row r="75" spans="1:14">
      <c r="A75" s="65"/>
      <c r="B75" s="65"/>
      <c r="C75" s="65"/>
      <c r="D75" s="65"/>
      <c r="E75" s="65"/>
      <c r="F75" s="65"/>
      <c r="G75" s="65"/>
      <c r="H75" s="65"/>
      <c r="I75" s="65"/>
      <c r="J75" s="65"/>
      <c r="K75" s="65"/>
      <c r="L75" s="65"/>
      <c r="M75" s="65"/>
      <c r="N75" s="65"/>
    </row>
  </sheetData>
  <mergeCells count="24">
    <mergeCell ref="B15:D15"/>
    <mergeCell ref="F50:H51"/>
    <mergeCell ref="A1:D1"/>
    <mergeCell ref="B48:D48"/>
    <mergeCell ref="F27:K27"/>
    <mergeCell ref="F32:K32"/>
    <mergeCell ref="F33:K33"/>
    <mergeCell ref="B12:D12"/>
    <mergeCell ref="A10:C10"/>
    <mergeCell ref="D27:D28"/>
    <mergeCell ref="B27:B28"/>
    <mergeCell ref="F28:K28"/>
    <mergeCell ref="E56:F56"/>
    <mergeCell ref="I56:J56"/>
    <mergeCell ref="A57:B57"/>
    <mergeCell ref="E57:F57"/>
    <mergeCell ref="I57:J57"/>
    <mergeCell ref="E60:F60"/>
    <mergeCell ref="I60:J60"/>
    <mergeCell ref="E58:F58"/>
    <mergeCell ref="I58:J58"/>
    <mergeCell ref="A59:B59"/>
    <mergeCell ref="E59:F59"/>
    <mergeCell ref="I59:J59"/>
  </mergeCells>
  <hyperlinks>
    <hyperlink ref="B13" r:id="rId1" xr:uid="{6B165B8C-B8AD-4933-81EE-7E35BCECECDF}"/>
  </hyperlinks>
  <pageMargins left="0.7" right="0.7" top="0.75" bottom="0.75" header="0.3" footer="0.3"/>
  <pageSetup scale="57" orientation="portrait" horizontalDpi="1200" verticalDpi="1200" r:id="rId2"/>
  <colBreaks count="1" manualBreakCount="1">
    <brk id="5"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6D23-0D32-448E-94ED-202E8D4EE719}">
  <dimension ref="A1:G55"/>
  <sheetViews>
    <sheetView zoomScaleNormal="100" workbookViewId="0">
      <selection activeCell="B39" sqref="B39"/>
    </sheetView>
  </sheetViews>
  <sheetFormatPr defaultRowHeight="15"/>
  <cols>
    <col min="1" max="1" width="4.140625" customWidth="1"/>
    <col min="2" max="2" width="93.42578125" customWidth="1"/>
    <col min="3" max="3" width="12.7109375" customWidth="1"/>
    <col min="4" max="4" width="15.85546875" bestFit="1" customWidth="1"/>
    <col min="5" max="5" width="18.140625" bestFit="1" customWidth="1"/>
    <col min="6" max="6" width="2.7109375" customWidth="1"/>
    <col min="7" max="7" width="20.7109375" customWidth="1"/>
    <col min="8" max="8" width="1.7109375" customWidth="1"/>
    <col min="11" max="11" width="33.7109375" customWidth="1"/>
  </cols>
  <sheetData>
    <row r="1" spans="1:5" ht="78.75" customHeight="1">
      <c r="A1" s="732" t="s">
        <v>52</v>
      </c>
      <c r="B1" s="732"/>
      <c r="C1" s="732"/>
      <c r="D1" s="732"/>
      <c r="E1" s="732"/>
    </row>
    <row r="2" spans="1:5" s="221" customFormat="1" ht="15.75" customHeight="1">
      <c r="A2" s="218" t="s">
        <v>6</v>
      </c>
      <c r="B2" s="219"/>
      <c r="C2" s="219"/>
      <c r="D2" s="219"/>
      <c r="E2" s="219"/>
    </row>
    <row r="3" spans="1:5" s="221" customFormat="1" ht="15.75" customHeight="1">
      <c r="A3" s="218"/>
      <c r="B3" s="219"/>
      <c r="C3" s="219"/>
      <c r="D3" s="219"/>
      <c r="E3" s="219"/>
    </row>
    <row r="4" spans="1:5">
      <c r="A4" t="s">
        <v>7</v>
      </c>
    </row>
    <row r="5" spans="1:5" ht="15.75">
      <c r="A5" s="65" t="s">
        <v>8</v>
      </c>
    </row>
    <row r="7" spans="1:5" ht="15.75">
      <c r="A7" s="189" t="s">
        <v>9</v>
      </c>
      <c r="B7" s="191"/>
    </row>
    <row r="8" spans="1:5" ht="15.75">
      <c r="A8" s="189" t="s">
        <v>10</v>
      </c>
      <c r="B8" s="191"/>
    </row>
    <row r="9" spans="1:5" ht="15.75">
      <c r="A9" s="24"/>
    </row>
    <row r="10" spans="1:5" ht="15.75">
      <c r="A10" s="735" t="s">
        <v>6</v>
      </c>
      <c r="B10" s="735"/>
      <c r="C10" s="735"/>
      <c r="D10" s="735"/>
    </row>
    <row r="11" spans="1:5" ht="15.75">
      <c r="A11" s="24"/>
    </row>
    <row r="12" spans="1:5" ht="15.75">
      <c r="B12" s="37" t="s">
        <v>11</v>
      </c>
      <c r="C12" s="37"/>
    </row>
    <row r="13" spans="1:5">
      <c r="B13" s="38" t="s">
        <v>53</v>
      </c>
      <c r="C13" s="38"/>
    </row>
    <row r="14" spans="1:5" ht="15.75">
      <c r="B14" s="37" t="s">
        <v>54</v>
      </c>
      <c r="C14" s="37"/>
    </row>
    <row r="16" spans="1:5" s="154" customFormat="1" ht="33.75">
      <c r="B16" s="723" t="s">
        <v>13</v>
      </c>
      <c r="C16" s="724"/>
      <c r="D16" s="724"/>
      <c r="E16" s="725"/>
    </row>
    <row r="17" spans="2:7" ht="35.25" customHeight="1">
      <c r="B17" s="37"/>
      <c r="C17" s="37"/>
      <c r="D17" s="739" t="s">
        <v>55</v>
      </c>
      <c r="E17" s="740"/>
      <c r="F17" s="68"/>
      <c r="G17" s="68"/>
    </row>
    <row r="18" spans="2:7" ht="15.75">
      <c r="B18" s="37"/>
      <c r="C18" s="37"/>
      <c r="D18" s="69"/>
      <c r="E18" s="70"/>
    </row>
    <row r="19" spans="2:7" ht="18.75">
      <c r="B19" s="71" t="s">
        <v>56</v>
      </c>
      <c r="C19" s="71"/>
      <c r="D19" s="72" t="s">
        <v>57</v>
      </c>
      <c r="E19" s="72" t="s">
        <v>58</v>
      </c>
    </row>
    <row r="20" spans="2:7" ht="15.75">
      <c r="B20" s="20"/>
      <c r="C20" s="20"/>
      <c r="D20" s="73"/>
      <c r="E20" s="74"/>
    </row>
    <row r="21" spans="2:7">
      <c r="B21" s="75" t="s">
        <v>59</v>
      </c>
      <c r="C21" s="75"/>
      <c r="D21" s="76">
        <v>250000</v>
      </c>
      <c r="E21" s="76">
        <v>0</v>
      </c>
    </row>
    <row r="22" spans="2:7">
      <c r="B22" s="77" t="s">
        <v>60</v>
      </c>
      <c r="C22" s="77"/>
      <c r="D22" s="217">
        <f>-MAX(D21-100000, 0)</f>
        <v>-150000</v>
      </c>
      <c r="E22" s="79" t="s">
        <v>1</v>
      </c>
      <c r="G22" s="80"/>
    </row>
    <row r="23" spans="2:7" ht="15.75">
      <c r="B23" s="81"/>
      <c r="C23" s="81"/>
      <c r="D23" s="82"/>
      <c r="E23" s="83"/>
    </row>
    <row r="24" spans="2:7">
      <c r="B24" s="84" t="s">
        <v>61</v>
      </c>
      <c r="C24" s="84"/>
      <c r="D24" s="85"/>
      <c r="E24" s="85"/>
    </row>
    <row r="25" spans="2:7" ht="15" customHeight="1">
      <c r="B25" s="59" t="s">
        <v>23</v>
      </c>
      <c r="C25" s="59"/>
      <c r="D25" s="85"/>
      <c r="E25" s="86" t="s">
        <v>62</v>
      </c>
    </row>
    <row r="26" spans="2:7" ht="15.75">
      <c r="B26" s="59" t="s">
        <v>26</v>
      </c>
      <c r="C26" s="59"/>
      <c r="D26" s="85"/>
      <c r="E26" s="86" t="s">
        <v>62</v>
      </c>
    </row>
    <row r="27" spans="2:7" ht="15.75">
      <c r="B27" s="59" t="s">
        <v>27</v>
      </c>
      <c r="C27" s="59"/>
      <c r="D27" s="85"/>
      <c r="E27" s="86" t="s">
        <v>62</v>
      </c>
    </row>
    <row r="28" spans="2:7" ht="15.75">
      <c r="B28" s="59" t="s">
        <v>29</v>
      </c>
      <c r="C28" s="59"/>
      <c r="D28" s="85"/>
      <c r="E28" s="86" t="s">
        <v>62</v>
      </c>
    </row>
    <row r="29" spans="2:7" ht="15.75">
      <c r="B29" s="59" t="s">
        <v>30</v>
      </c>
      <c r="C29" s="59"/>
      <c r="D29" s="85"/>
      <c r="E29" s="86"/>
    </row>
    <row r="30" spans="2:7" ht="15.75">
      <c r="B30" s="59" t="s">
        <v>32</v>
      </c>
      <c r="C30" s="59"/>
      <c r="D30" s="85"/>
      <c r="E30" s="86"/>
    </row>
    <row r="31" spans="2:7" ht="15.75">
      <c r="B31" s="59" t="s">
        <v>33</v>
      </c>
      <c r="C31" s="59"/>
      <c r="D31" s="85"/>
      <c r="E31" s="86" t="s">
        <v>62</v>
      </c>
    </row>
    <row r="32" spans="2:7">
      <c r="D32" s="85"/>
      <c r="E32" s="85"/>
    </row>
    <row r="33" spans="2:7" ht="15.75">
      <c r="B33" s="58" t="s">
        <v>34</v>
      </c>
      <c r="C33" s="58"/>
      <c r="D33" s="85"/>
      <c r="E33" s="85"/>
    </row>
    <row r="34" spans="2:7" ht="15.75">
      <c r="B34" s="59" t="s">
        <v>35</v>
      </c>
      <c r="C34" s="59"/>
      <c r="D34" s="85"/>
      <c r="E34" s="78">
        <f>-'2) Wage Cap Calc'!E29</f>
        <v>0</v>
      </c>
      <c r="G34" s="80" t="s">
        <v>63</v>
      </c>
    </row>
    <row r="35" spans="2:7" ht="15.75">
      <c r="B35" s="59" t="s">
        <v>37</v>
      </c>
      <c r="C35" s="59"/>
      <c r="D35" s="85"/>
      <c r="E35" s="87" t="s">
        <v>62</v>
      </c>
    </row>
    <row r="36" spans="2:7" ht="15.75">
      <c r="B36" s="88" t="s">
        <v>38</v>
      </c>
      <c r="C36" s="89"/>
      <c r="D36" s="85"/>
      <c r="E36" s="87" t="s">
        <v>62</v>
      </c>
    </row>
    <row r="37" spans="2:7" ht="15.75">
      <c r="B37" s="88" t="s">
        <v>39</v>
      </c>
      <c r="C37" s="89"/>
      <c r="D37" s="85"/>
      <c r="E37" s="87" t="s">
        <v>62</v>
      </c>
    </row>
    <row r="38" spans="2:7">
      <c r="D38" s="85"/>
      <c r="E38" s="90"/>
    </row>
    <row r="39" spans="2:7">
      <c r="D39" s="85"/>
      <c r="E39" s="85"/>
    </row>
    <row r="40" spans="2:7">
      <c r="B40" s="91" t="s">
        <v>64</v>
      </c>
      <c r="C40" s="91"/>
      <c r="D40" s="92">
        <f>SUM(D21:D39)</f>
        <v>100000</v>
      </c>
      <c r="E40" s="92">
        <f>SUM(E21:E39)</f>
        <v>0</v>
      </c>
    </row>
    <row r="43" spans="2:7" s="154" customFormat="1" ht="33.75">
      <c r="B43" s="723" t="s">
        <v>42</v>
      </c>
      <c r="C43" s="724"/>
      <c r="D43" s="724"/>
      <c r="E43" s="725"/>
    </row>
    <row r="45" spans="2:7">
      <c r="B45" s="91" t="s">
        <v>65</v>
      </c>
      <c r="C45" s="91"/>
      <c r="D45" s="93">
        <f>D40/12</f>
        <v>8333.3333333333339</v>
      </c>
      <c r="E45" s="93">
        <f>E40/12</f>
        <v>0</v>
      </c>
    </row>
    <row r="46" spans="2:7">
      <c r="B46" s="75" t="s">
        <v>45</v>
      </c>
      <c r="C46" s="75"/>
      <c r="D46" s="94">
        <v>2.5</v>
      </c>
      <c r="E46" s="94">
        <v>2.5</v>
      </c>
    </row>
    <row r="47" spans="2:7">
      <c r="B47" s="91" t="s">
        <v>66</v>
      </c>
      <c r="C47" s="75"/>
      <c r="D47" s="100">
        <f>D45*D46</f>
        <v>20833.333333333336</v>
      </c>
      <c r="E47" s="100">
        <f>E45*E46</f>
        <v>0</v>
      </c>
    </row>
    <row r="49" spans="2:5" ht="15.75" customHeight="1">
      <c r="B49" s="59" t="s">
        <v>47</v>
      </c>
      <c r="C49" s="95">
        <v>0</v>
      </c>
    </row>
    <row r="50" spans="2:5" ht="6" customHeight="1">
      <c r="C50" s="96"/>
    </row>
    <row r="51" spans="2:5" ht="15.75" customHeight="1">
      <c r="B51" s="59" t="s">
        <v>48</v>
      </c>
      <c r="C51" s="97">
        <v>0</v>
      </c>
    </row>
    <row r="52" spans="2:5" ht="6" customHeight="1"/>
    <row r="53" spans="2:5" ht="15.75" customHeight="1">
      <c r="B53" s="98" t="s">
        <v>49</v>
      </c>
      <c r="C53" s="58"/>
      <c r="D53" s="99">
        <f>C49-C51</f>
        <v>0</v>
      </c>
      <c r="E53" s="99">
        <f>C49-C51</f>
        <v>0</v>
      </c>
    </row>
    <row r="55" spans="2:5">
      <c r="B55" s="80" t="s">
        <v>50</v>
      </c>
      <c r="C55" s="80"/>
      <c r="D55" s="92">
        <f>SUM(D47:D53)</f>
        <v>20833.333333333336</v>
      </c>
      <c r="E55" s="92">
        <f>SUM(E47:E53)</f>
        <v>0</v>
      </c>
    </row>
  </sheetData>
  <mergeCells count="5">
    <mergeCell ref="B43:E43"/>
    <mergeCell ref="A1:E1"/>
    <mergeCell ref="A10:D10"/>
    <mergeCell ref="B16:E16"/>
    <mergeCell ref="D17:E17"/>
  </mergeCells>
  <hyperlinks>
    <hyperlink ref="B13" r:id="rId1" xr:uid="{261601A1-71F3-40F8-B85B-C05F44FC6B46}"/>
  </hyperlinks>
  <pageMargins left="0.7" right="0.7" top="0.75" bottom="0.75" header="0.3" footer="0.3"/>
  <pageSetup scale="61" orientation="portrait" horizontalDpi="1200" verticalDpi="1200" r:id="rId2"/>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624B-FBC0-4D27-9213-7A961B73E7A0}">
  <dimension ref="A1:M48"/>
  <sheetViews>
    <sheetView topLeftCell="A16" workbookViewId="0">
      <selection activeCell="F25" sqref="F25"/>
    </sheetView>
  </sheetViews>
  <sheetFormatPr defaultColWidth="8.85546875" defaultRowHeight="15.75"/>
  <cols>
    <col min="1" max="1" width="2" style="1" customWidth="1"/>
    <col min="2" max="2" width="29.140625" style="1" customWidth="1"/>
    <col min="3" max="3" width="12.42578125" style="1" bestFit="1" customWidth="1"/>
    <col min="4" max="6" width="8.85546875" style="1"/>
    <col min="7" max="7" width="21.7109375" style="1" customWidth="1"/>
    <col min="8" max="8" width="1.85546875" style="1" customWidth="1"/>
    <col min="9" max="9" width="8.85546875" style="1"/>
    <col min="10" max="10" width="123.5703125" style="1" customWidth="1"/>
    <col min="11" max="16384" width="8.85546875" style="1"/>
  </cols>
  <sheetData>
    <row r="1" spans="1:13">
      <c r="A1" s="65" t="s">
        <v>67</v>
      </c>
      <c r="B1" s="65"/>
      <c r="C1" s="65"/>
      <c r="D1" s="65"/>
      <c r="E1" s="65"/>
      <c r="F1" s="65"/>
      <c r="G1" s="65"/>
      <c r="H1" s="65"/>
      <c r="I1" s="65"/>
      <c r="J1" s="65"/>
      <c r="K1" s="65"/>
      <c r="L1" s="65"/>
      <c r="M1" s="65"/>
    </row>
    <row r="2" spans="1:13">
      <c r="A2" s="65" t="s">
        <v>68</v>
      </c>
      <c r="B2" s="65"/>
      <c r="C2" s="65"/>
      <c r="D2" s="65"/>
      <c r="E2" s="65"/>
      <c r="F2" s="65"/>
      <c r="G2" s="65"/>
      <c r="H2" s="65"/>
      <c r="I2" s="65"/>
      <c r="J2" s="65"/>
      <c r="K2" s="65"/>
      <c r="L2" s="65"/>
      <c r="M2" s="65"/>
    </row>
    <row r="3" spans="1:13">
      <c r="A3" s="65" t="s">
        <v>69</v>
      </c>
      <c r="B3" s="65"/>
      <c r="C3" s="65"/>
      <c r="D3" s="65"/>
      <c r="E3" s="65"/>
      <c r="F3" s="65"/>
      <c r="G3" s="65"/>
      <c r="H3" s="65"/>
      <c r="I3" s="65"/>
      <c r="J3" s="65"/>
      <c r="K3" s="65"/>
      <c r="L3" s="65"/>
      <c r="M3" s="65"/>
    </row>
    <row r="5" spans="1:13">
      <c r="A5" s="65"/>
      <c r="B5" s="11" t="s">
        <v>70</v>
      </c>
      <c r="C5" s="65"/>
      <c r="D5" s="65"/>
      <c r="E5" s="65"/>
      <c r="F5" s="65"/>
      <c r="G5" s="65"/>
      <c r="H5" s="65"/>
      <c r="I5" s="65"/>
      <c r="J5" s="65"/>
      <c r="K5" s="65"/>
      <c r="L5" s="65"/>
      <c r="M5" s="65"/>
    </row>
    <row r="6" spans="1:13">
      <c r="A6" s="65"/>
      <c r="B6" s="11" t="s">
        <v>71</v>
      </c>
      <c r="C6" s="65"/>
      <c r="D6" s="65"/>
      <c r="E6" s="65"/>
      <c r="F6" s="65"/>
      <c r="G6" s="65"/>
      <c r="H6" s="65"/>
      <c r="I6" s="65"/>
      <c r="J6" s="65"/>
      <c r="K6" s="65"/>
      <c r="L6" s="65"/>
      <c r="M6" s="65"/>
    </row>
    <row r="9" spans="1:13">
      <c r="A9" s="65"/>
      <c r="B9" s="744" t="s">
        <v>72</v>
      </c>
      <c r="C9" s="745"/>
      <c r="D9" s="65"/>
      <c r="E9" s="65"/>
      <c r="F9" s="65"/>
      <c r="G9" s="65"/>
      <c r="H9" s="65"/>
      <c r="I9" s="65"/>
      <c r="J9" s="65"/>
      <c r="K9" s="65"/>
      <c r="L9" s="65"/>
      <c r="M9" s="65"/>
    </row>
    <row r="11" spans="1:13">
      <c r="A11" s="65"/>
      <c r="B11" s="65" t="s">
        <v>73</v>
      </c>
      <c r="C11" s="64">
        <v>200000</v>
      </c>
      <c r="D11" s="65"/>
      <c r="E11" s="726" t="s">
        <v>74</v>
      </c>
      <c r="F11" s="727"/>
      <c r="G11" s="728"/>
      <c r="H11" s="65"/>
      <c r="I11" s="65" t="s">
        <v>75</v>
      </c>
      <c r="J11" s="65"/>
      <c r="K11" s="65"/>
      <c r="L11" s="65"/>
      <c r="M11" s="18"/>
    </row>
    <row r="12" spans="1:13" ht="15.95" customHeight="1">
      <c r="A12" s="65"/>
      <c r="B12" s="65"/>
      <c r="C12" s="12"/>
      <c r="D12" s="65"/>
      <c r="E12" s="746"/>
      <c r="F12" s="747"/>
      <c r="G12" s="748"/>
      <c r="H12" s="65"/>
      <c r="I12" s="18" t="s">
        <v>76</v>
      </c>
      <c r="J12" s="65"/>
      <c r="K12" s="3"/>
      <c r="L12" s="3"/>
      <c r="M12" s="18"/>
    </row>
    <row r="13" spans="1:13">
      <c r="A13" s="65"/>
      <c r="B13" s="6" t="s">
        <v>77</v>
      </c>
      <c r="C13" s="7">
        <f>SUM(C7:C11)</f>
        <v>200000</v>
      </c>
      <c r="D13" s="65"/>
      <c r="E13" s="746"/>
      <c r="F13" s="747"/>
      <c r="G13" s="748"/>
      <c r="H13" s="65"/>
      <c r="I13" s="18" t="s">
        <v>78</v>
      </c>
      <c r="J13" s="65"/>
      <c r="K13" s="3"/>
      <c r="L13" s="3"/>
      <c r="M13" s="18"/>
    </row>
    <row r="14" spans="1:13">
      <c r="A14" s="65"/>
      <c r="B14" s="65"/>
      <c r="C14" s="65"/>
      <c r="D14" s="65"/>
      <c r="E14" s="729"/>
      <c r="F14" s="730"/>
      <c r="G14" s="731"/>
      <c r="H14" s="65"/>
      <c r="I14" s="19" t="s">
        <v>79</v>
      </c>
      <c r="J14" s="65"/>
      <c r="K14" s="65"/>
      <c r="L14" s="65"/>
      <c r="M14" s="18"/>
    </row>
    <row r="15" spans="1:13">
      <c r="A15" s="65"/>
      <c r="B15" s="65" t="s">
        <v>45</v>
      </c>
      <c r="C15" s="2">
        <v>2.5</v>
      </c>
      <c r="D15" s="65"/>
      <c r="E15" s="65"/>
      <c r="F15" s="65"/>
      <c r="G15" s="65"/>
      <c r="H15" s="65"/>
      <c r="I15" s="19" t="s">
        <v>80</v>
      </c>
      <c r="J15" s="65"/>
      <c r="K15" s="65"/>
      <c r="L15" s="65"/>
      <c r="M15" s="65"/>
    </row>
    <row r="16" spans="1:13">
      <c r="A16" s="65"/>
      <c r="B16" s="65"/>
      <c r="C16" s="65"/>
      <c r="D16" s="65"/>
      <c r="E16" s="726" t="s">
        <v>44</v>
      </c>
      <c r="F16" s="727"/>
      <c r="G16" s="728"/>
      <c r="H16" s="65"/>
      <c r="I16" s="19" t="s">
        <v>81</v>
      </c>
      <c r="J16" s="65"/>
      <c r="K16" s="65"/>
      <c r="L16" s="65"/>
      <c r="M16" s="65"/>
    </row>
    <row r="17" spans="2:10">
      <c r="B17" s="4" t="s">
        <v>46</v>
      </c>
      <c r="C17" s="5">
        <f>C13*C15</f>
        <v>500000</v>
      </c>
      <c r="D17" s="65"/>
      <c r="E17" s="729"/>
      <c r="F17" s="730"/>
      <c r="G17" s="731"/>
      <c r="H17" s="65"/>
      <c r="I17" s="19" t="s">
        <v>82</v>
      </c>
      <c r="J17" s="65"/>
    </row>
    <row r="18" spans="2:10">
      <c r="B18" s="13"/>
      <c r="C18" s="14"/>
      <c r="D18" s="65"/>
      <c r="E18" s="17"/>
      <c r="F18" s="17"/>
      <c r="G18" s="17"/>
      <c r="H18" s="65"/>
      <c r="I18" s="19" t="s">
        <v>83</v>
      </c>
      <c r="J18" s="65"/>
    </row>
    <row r="19" spans="2:10">
      <c r="B19" s="13"/>
      <c r="C19" s="13"/>
      <c r="D19" s="65"/>
      <c r="E19" s="17"/>
      <c r="F19" s="17"/>
      <c r="G19" s="17"/>
      <c r="H19" s="65"/>
      <c r="I19" s="18" t="s">
        <v>84</v>
      </c>
      <c r="J19" s="65"/>
    </row>
    <row r="20" spans="2:10">
      <c r="B20" s="13"/>
      <c r="C20" s="13"/>
      <c r="D20" s="65"/>
      <c r="E20" s="17"/>
      <c r="F20" s="17"/>
      <c r="G20" s="17"/>
      <c r="H20" s="65"/>
      <c r="I20" s="18"/>
      <c r="J20" s="65"/>
    </row>
    <row r="21" spans="2:10">
      <c r="B21" s="13"/>
      <c r="C21" s="13"/>
      <c r="D21" s="65"/>
      <c r="E21" s="17"/>
      <c r="F21" s="17"/>
      <c r="G21" s="17"/>
      <c r="H21" s="65"/>
      <c r="I21" s="65" t="s">
        <v>85</v>
      </c>
      <c r="J21" s="65"/>
    </row>
    <row r="22" spans="2:10">
      <c r="B22" s="13"/>
      <c r="C22" s="13"/>
      <c r="D22" s="65"/>
      <c r="E22" s="17"/>
      <c r="F22" s="17"/>
      <c r="G22" s="17"/>
      <c r="H22" s="65"/>
      <c r="I22" s="18" t="s">
        <v>86</v>
      </c>
      <c r="J22" s="65"/>
    </row>
    <row r="23" spans="2:10">
      <c r="B23" s="13"/>
      <c r="C23" s="13"/>
      <c r="D23" s="65"/>
      <c r="E23" s="17"/>
      <c r="F23" s="17"/>
      <c r="G23" s="17"/>
      <c r="H23" s="65"/>
      <c r="I23" s="18" t="s">
        <v>87</v>
      </c>
      <c r="J23" s="65"/>
    </row>
    <row r="24" spans="2:10">
      <c r="B24" s="13"/>
      <c r="C24" s="13"/>
      <c r="D24" s="65"/>
      <c r="E24" s="17"/>
      <c r="F24" s="17"/>
      <c r="G24" s="17"/>
      <c r="H24" s="65"/>
      <c r="I24" s="18" t="s">
        <v>88</v>
      </c>
      <c r="J24" s="65"/>
    </row>
    <row r="25" spans="2:10">
      <c r="B25" s="15"/>
      <c r="C25" s="16"/>
      <c r="D25" s="65"/>
      <c r="E25" s="65"/>
      <c r="F25" s="65"/>
      <c r="G25" s="65"/>
      <c r="H25" s="65"/>
      <c r="I25" s="18" t="s">
        <v>89</v>
      </c>
      <c r="J25" s="65"/>
    </row>
    <row r="27" spans="2:10">
      <c r="B27" s="65"/>
      <c r="C27" s="65"/>
      <c r="D27" s="65"/>
      <c r="E27" s="65"/>
      <c r="F27" s="65"/>
      <c r="G27" s="65"/>
      <c r="H27" s="65"/>
      <c r="I27" s="65" t="s">
        <v>90</v>
      </c>
      <c r="J27" s="65"/>
    </row>
    <row r="29" spans="2:10">
      <c r="B29" s="744" t="s">
        <v>91</v>
      </c>
      <c r="C29" s="745"/>
      <c r="D29" s="65"/>
      <c r="E29" s="65"/>
      <c r="F29" s="65"/>
      <c r="G29" s="65"/>
      <c r="H29" s="65"/>
      <c r="I29" s="18"/>
      <c r="J29" s="65"/>
    </row>
    <row r="30" spans="2:10">
      <c r="B30" s="65"/>
      <c r="C30" s="65"/>
      <c r="D30" s="65"/>
      <c r="E30" s="65"/>
      <c r="F30" s="65"/>
      <c r="G30" s="65"/>
      <c r="H30" s="65"/>
      <c r="I30" s="18"/>
      <c r="J30" s="65"/>
    </row>
    <row r="31" spans="2:10">
      <c r="B31" s="65" t="s">
        <v>92</v>
      </c>
      <c r="C31" s="64">
        <v>400000</v>
      </c>
      <c r="D31" s="65"/>
      <c r="E31" s="741" t="s">
        <v>93</v>
      </c>
      <c r="F31" s="742"/>
      <c r="G31" s="742"/>
      <c r="H31" s="742"/>
      <c r="I31" s="742"/>
      <c r="J31" s="743"/>
    </row>
    <row r="32" spans="2:10">
      <c r="B32" s="65" t="s">
        <v>94</v>
      </c>
      <c r="C32" s="64">
        <v>9000</v>
      </c>
      <c r="D32" s="65"/>
      <c r="E32" s="741" t="s">
        <v>95</v>
      </c>
      <c r="F32" s="742"/>
      <c r="G32" s="742"/>
      <c r="H32" s="742"/>
      <c r="I32" s="742"/>
      <c r="J32" s="743"/>
    </row>
    <row r="33" spans="2:10">
      <c r="B33" s="65" t="s">
        <v>96</v>
      </c>
      <c r="C33" s="64">
        <v>6000</v>
      </c>
      <c r="D33" s="65"/>
      <c r="E33" s="741" t="s">
        <v>97</v>
      </c>
      <c r="F33" s="742"/>
      <c r="G33" s="742"/>
      <c r="H33" s="742"/>
      <c r="I33" s="742"/>
      <c r="J33" s="743"/>
    </row>
    <row r="34" spans="2:10">
      <c r="B34" s="65" t="s">
        <v>98</v>
      </c>
      <c r="C34" s="64">
        <v>3000</v>
      </c>
      <c r="D34" s="65"/>
      <c r="E34" s="741" t="s">
        <v>99</v>
      </c>
      <c r="F34" s="742"/>
      <c r="G34" s="742"/>
      <c r="H34" s="742"/>
      <c r="I34" s="742"/>
      <c r="J34" s="743"/>
    </row>
    <row r="36" spans="2:10">
      <c r="B36" s="4" t="s">
        <v>100</v>
      </c>
      <c r="C36" s="5">
        <f>SUM(C31:C34)</f>
        <v>418000</v>
      </c>
      <c r="D36" s="65"/>
      <c r="E36" s="20" t="s">
        <v>101</v>
      </c>
      <c r="F36" s="65"/>
      <c r="G36" s="65"/>
      <c r="H36" s="65"/>
      <c r="I36" s="65"/>
      <c r="J36" s="65"/>
    </row>
    <row r="37" spans="2:10">
      <c r="B37" s="15"/>
      <c r="C37" s="16"/>
      <c r="D37" s="65"/>
      <c r="E37" s="20"/>
      <c r="F37" s="65"/>
      <c r="G37" s="65"/>
      <c r="H37" s="65"/>
      <c r="I37" s="65"/>
      <c r="J37" s="65"/>
    </row>
    <row r="38" spans="2:10">
      <c r="B38" s="20" t="s">
        <v>102</v>
      </c>
      <c r="C38" s="65"/>
      <c r="D38" s="65"/>
      <c r="E38" s="65"/>
      <c r="F38" s="65"/>
      <c r="G38" s="65"/>
      <c r="H38" s="65"/>
      <c r="I38" s="65"/>
      <c r="J38" s="65"/>
    </row>
    <row r="40" spans="2:10">
      <c r="B40" s="749" t="s">
        <v>103</v>
      </c>
      <c r="C40" s="749"/>
      <c r="D40" s="749"/>
      <c r="E40" s="749"/>
      <c r="F40" s="65"/>
      <c r="G40" s="65"/>
      <c r="H40" s="65"/>
      <c r="I40" s="65"/>
      <c r="J40" s="65"/>
    </row>
    <row r="42" spans="2:10">
      <c r="B42" s="8" t="s">
        <v>104</v>
      </c>
      <c r="C42" s="9"/>
      <c r="D42" s="9"/>
      <c r="E42" s="10"/>
      <c r="F42" s="65"/>
      <c r="G42" s="65"/>
      <c r="H42" s="65"/>
      <c r="I42" s="65"/>
      <c r="J42" s="65"/>
    </row>
    <row r="43" spans="2:10" ht="119.25" customHeight="1">
      <c r="B43" s="750" t="s">
        <v>105</v>
      </c>
      <c r="C43" s="751"/>
      <c r="D43" s="751"/>
      <c r="E43" s="752"/>
      <c r="F43" s="65"/>
      <c r="G43" s="65"/>
      <c r="H43" s="65"/>
      <c r="I43" s="65"/>
      <c r="J43" s="65"/>
    </row>
    <row r="45" spans="2:10">
      <c r="B45" s="8" t="s">
        <v>106</v>
      </c>
      <c r="C45" s="9"/>
      <c r="D45" s="9"/>
      <c r="E45" s="10"/>
      <c r="F45" s="65"/>
      <c r="G45" s="65"/>
      <c r="H45" s="65"/>
      <c r="I45" s="65"/>
      <c r="J45" s="65"/>
    </row>
    <row r="46" spans="2:10" ht="102.75" customHeight="1">
      <c r="B46" s="750" t="s">
        <v>107</v>
      </c>
      <c r="C46" s="751"/>
      <c r="D46" s="751"/>
      <c r="E46" s="752"/>
      <c r="F46" s="65"/>
      <c r="G46" s="65"/>
      <c r="H46" s="65"/>
      <c r="I46" s="65"/>
      <c r="J46" s="65"/>
    </row>
    <row r="48" spans="2:10">
      <c r="B48" s="21" t="s">
        <v>108</v>
      </c>
      <c r="C48" s="65"/>
      <c r="D48" s="65"/>
      <c r="E48" s="65"/>
      <c r="F48" s="65"/>
      <c r="G48" s="65"/>
      <c r="H48" s="65"/>
      <c r="I48" s="65"/>
      <c r="J48" s="65"/>
    </row>
  </sheetData>
  <mergeCells count="11">
    <mergeCell ref="E33:J33"/>
    <mergeCell ref="E34:J34"/>
    <mergeCell ref="B40:E40"/>
    <mergeCell ref="B43:E43"/>
    <mergeCell ref="B46:E46"/>
    <mergeCell ref="E32:J32"/>
    <mergeCell ref="B9:C9"/>
    <mergeCell ref="E11:G14"/>
    <mergeCell ref="E16:G17"/>
    <mergeCell ref="B29:C29"/>
    <mergeCell ref="E31:J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FFCB5-3560-44C9-BA00-A20C61BD57A9}">
  <dimension ref="A1:M32"/>
  <sheetViews>
    <sheetView zoomScaleNormal="100" workbookViewId="0">
      <selection activeCell="A3" sqref="A3"/>
    </sheetView>
  </sheetViews>
  <sheetFormatPr defaultRowHeight="15"/>
  <cols>
    <col min="1" max="1" width="4.28515625" style="174" customWidth="1"/>
    <col min="2" max="2" width="65" style="174" customWidth="1"/>
    <col min="3" max="3" width="1.7109375" style="174" customWidth="1"/>
    <col min="4" max="4" width="25.5703125" style="174" customWidth="1"/>
    <col min="5" max="5" width="23.5703125" style="174" customWidth="1"/>
    <col min="6" max="6" width="2.7109375" style="174" customWidth="1"/>
    <col min="7" max="7" width="9.140625" style="174"/>
    <col min="8" max="8" width="2.7109375" style="174" customWidth="1"/>
    <col min="9" max="9" width="3" style="174" bestFit="1" customWidth="1"/>
    <col min="10" max="10" width="64.7109375" style="174" customWidth="1"/>
    <col min="11" max="11" width="1.7109375" style="174" customWidth="1"/>
    <col min="12" max="12" width="25.28515625" style="174" customWidth="1"/>
    <col min="13" max="13" width="19.28515625" style="174" customWidth="1"/>
    <col min="14" max="16384" width="9.140625" style="174"/>
  </cols>
  <sheetData>
    <row r="1" spans="1:13" ht="33.75">
      <c r="A1" s="755" t="s">
        <v>109</v>
      </c>
      <c r="B1" s="755"/>
      <c r="C1" s="755"/>
      <c r="D1" s="755"/>
      <c r="E1" s="755"/>
      <c r="F1" s="755"/>
      <c r="G1" s="755"/>
      <c r="H1" s="755"/>
      <c r="I1" s="755"/>
      <c r="J1" s="755"/>
    </row>
    <row r="2" spans="1:13" ht="33.75">
      <c r="A2" s="755" t="s">
        <v>110</v>
      </c>
      <c r="B2" s="755"/>
      <c r="C2" s="755"/>
      <c r="D2" s="755"/>
      <c r="E2" s="755"/>
      <c r="F2" s="755"/>
      <c r="G2" s="755"/>
      <c r="H2" s="755"/>
      <c r="I2" s="755"/>
      <c r="J2" s="755"/>
    </row>
    <row r="3" spans="1:13" s="223" customFormat="1" ht="15.75" customHeight="1">
      <c r="A3" s="218" t="s">
        <v>6</v>
      </c>
      <c r="B3" s="222"/>
      <c r="C3" s="222"/>
      <c r="D3" s="222"/>
      <c r="E3" s="222"/>
      <c r="F3" s="222"/>
      <c r="G3" s="222"/>
      <c r="H3" s="222"/>
      <c r="I3" s="222"/>
      <c r="J3" s="222"/>
    </row>
    <row r="4" spans="1:13" s="223" customFormat="1" ht="15.75" customHeight="1">
      <c r="A4" s="218"/>
      <c r="B4" s="222"/>
      <c r="C4" s="222"/>
      <c r="D4" s="222"/>
      <c r="E4" s="222"/>
      <c r="F4" s="222"/>
      <c r="G4" s="222"/>
      <c r="H4" s="222"/>
      <c r="I4" s="222"/>
      <c r="J4" s="222"/>
    </row>
    <row r="5" spans="1:13" ht="15.75">
      <c r="A5" s="65" t="s">
        <v>8</v>
      </c>
    </row>
    <row r="7" spans="1:13" ht="15.75">
      <c r="A7" s="189" t="s">
        <v>9</v>
      </c>
      <c r="B7" s="184"/>
    </row>
    <row r="10" spans="1:13" ht="18.75">
      <c r="B10" s="753" t="s">
        <v>111</v>
      </c>
      <c r="C10" s="753"/>
      <c r="D10" s="753"/>
      <c r="E10" s="753"/>
      <c r="G10" s="175"/>
      <c r="J10" s="753" t="s">
        <v>111</v>
      </c>
      <c r="K10" s="753"/>
      <c r="L10" s="753"/>
      <c r="M10" s="753"/>
    </row>
    <row r="11" spans="1:13">
      <c r="B11" s="754" t="s">
        <v>112</v>
      </c>
      <c r="C11" s="754"/>
      <c r="D11" s="754"/>
      <c r="G11" s="175"/>
      <c r="J11" s="754" t="s">
        <v>112</v>
      </c>
      <c r="K11" s="754"/>
      <c r="L11" s="754"/>
    </row>
    <row r="12" spans="1:13">
      <c r="G12" s="175"/>
    </row>
    <row r="13" spans="1:13" ht="94.5">
      <c r="B13" s="176" t="s">
        <v>113</v>
      </c>
      <c r="C13" s="176"/>
      <c r="D13" s="177" t="s">
        <v>114</v>
      </c>
      <c r="E13" s="177" t="s">
        <v>115</v>
      </c>
      <c r="G13" s="175"/>
      <c r="L13" s="178" t="s">
        <v>116</v>
      </c>
      <c r="M13" s="177" t="s">
        <v>117</v>
      </c>
    </row>
    <row r="14" spans="1:13">
      <c r="G14" s="175"/>
    </row>
    <row r="15" spans="1:13">
      <c r="A15" s="174">
        <v>1</v>
      </c>
      <c r="B15" s="179" t="s">
        <v>1</v>
      </c>
      <c r="D15" s="180">
        <v>0</v>
      </c>
      <c r="E15" s="181">
        <f>MAX(D15-100000, 0)</f>
        <v>0</v>
      </c>
      <c r="G15" s="175"/>
      <c r="I15" s="174">
        <v>1</v>
      </c>
      <c r="J15" s="182"/>
      <c r="L15" s="183">
        <v>0</v>
      </c>
      <c r="M15" s="162">
        <f t="shared" ref="M15:M26" si="0">MAX(L15-((100000/52)*8), 0)</f>
        <v>0</v>
      </c>
    </row>
    <row r="16" spans="1:13">
      <c r="A16" s="174">
        <f>A15+1</f>
        <v>2</v>
      </c>
      <c r="B16" s="184" t="s">
        <v>1</v>
      </c>
      <c r="D16" s="185">
        <v>0</v>
      </c>
      <c r="E16" s="159">
        <f t="shared" ref="E16:E26" si="1">MAX(D16-100000, 0)</f>
        <v>0</v>
      </c>
      <c r="G16" s="175"/>
      <c r="I16" s="174">
        <f>I15+1</f>
        <v>2</v>
      </c>
      <c r="J16" s="182"/>
      <c r="L16" s="186">
        <v>0</v>
      </c>
      <c r="M16" s="163">
        <f t="shared" si="0"/>
        <v>0</v>
      </c>
    </row>
    <row r="17" spans="1:13">
      <c r="A17" s="174">
        <f t="shared" ref="A17:A24" si="2">A16+1</f>
        <v>3</v>
      </c>
      <c r="B17" s="184"/>
      <c r="D17" s="185">
        <v>0</v>
      </c>
      <c r="E17" s="159">
        <f t="shared" si="1"/>
        <v>0</v>
      </c>
      <c r="G17" s="175"/>
      <c r="I17" s="174">
        <f t="shared" ref="I17:I24" si="3">I16+1</f>
        <v>3</v>
      </c>
      <c r="J17" s="182"/>
      <c r="L17" s="186">
        <v>0</v>
      </c>
      <c r="M17" s="163">
        <f t="shared" si="0"/>
        <v>0</v>
      </c>
    </row>
    <row r="18" spans="1:13">
      <c r="A18" s="174">
        <f t="shared" si="2"/>
        <v>4</v>
      </c>
      <c r="B18" s="184"/>
      <c r="D18" s="185">
        <v>0</v>
      </c>
      <c r="E18" s="159">
        <f t="shared" si="1"/>
        <v>0</v>
      </c>
      <c r="G18" s="175"/>
      <c r="I18" s="174">
        <f t="shared" si="3"/>
        <v>4</v>
      </c>
      <c r="J18" s="182"/>
      <c r="L18" s="186">
        <v>0</v>
      </c>
      <c r="M18" s="163">
        <f t="shared" si="0"/>
        <v>0</v>
      </c>
    </row>
    <row r="19" spans="1:13">
      <c r="A19" s="174">
        <f t="shared" si="2"/>
        <v>5</v>
      </c>
      <c r="B19" s="184"/>
      <c r="D19" s="185">
        <v>0</v>
      </c>
      <c r="E19" s="159">
        <f t="shared" si="1"/>
        <v>0</v>
      </c>
      <c r="G19" s="175"/>
      <c r="I19" s="174">
        <f t="shared" si="3"/>
        <v>5</v>
      </c>
      <c r="J19" s="182"/>
      <c r="L19" s="186">
        <v>0</v>
      </c>
      <c r="M19" s="163">
        <f t="shared" si="0"/>
        <v>0</v>
      </c>
    </row>
    <row r="20" spans="1:13">
      <c r="A20" s="174">
        <f t="shared" si="2"/>
        <v>6</v>
      </c>
      <c r="B20" s="184"/>
      <c r="D20" s="185">
        <v>0</v>
      </c>
      <c r="E20" s="159">
        <f t="shared" si="1"/>
        <v>0</v>
      </c>
      <c r="G20" s="175"/>
      <c r="I20" s="174">
        <f t="shared" si="3"/>
        <v>6</v>
      </c>
      <c r="J20" s="182"/>
      <c r="L20" s="186">
        <v>0</v>
      </c>
      <c r="M20" s="163">
        <f t="shared" si="0"/>
        <v>0</v>
      </c>
    </row>
    <row r="21" spans="1:13">
      <c r="A21" s="174">
        <f t="shared" si="2"/>
        <v>7</v>
      </c>
      <c r="B21" s="184"/>
      <c r="D21" s="185">
        <v>0</v>
      </c>
      <c r="E21" s="159">
        <f t="shared" si="1"/>
        <v>0</v>
      </c>
      <c r="G21" s="175"/>
      <c r="I21" s="174">
        <f t="shared" si="3"/>
        <v>7</v>
      </c>
      <c r="J21" s="182"/>
      <c r="L21" s="186">
        <v>0</v>
      </c>
      <c r="M21" s="163">
        <f t="shared" si="0"/>
        <v>0</v>
      </c>
    </row>
    <row r="22" spans="1:13">
      <c r="A22" s="174">
        <f t="shared" si="2"/>
        <v>8</v>
      </c>
      <c r="B22" s="184"/>
      <c r="D22" s="185">
        <v>0</v>
      </c>
      <c r="E22" s="159">
        <f t="shared" si="1"/>
        <v>0</v>
      </c>
      <c r="G22" s="175"/>
      <c r="I22" s="174">
        <f t="shared" si="3"/>
        <v>8</v>
      </c>
      <c r="J22" s="182"/>
      <c r="L22" s="186">
        <v>0</v>
      </c>
      <c r="M22" s="163">
        <f t="shared" si="0"/>
        <v>0</v>
      </c>
    </row>
    <row r="23" spans="1:13">
      <c r="A23" s="174">
        <f t="shared" si="2"/>
        <v>9</v>
      </c>
      <c r="B23" s="184"/>
      <c r="D23" s="185">
        <v>0</v>
      </c>
      <c r="E23" s="159">
        <f t="shared" si="1"/>
        <v>0</v>
      </c>
      <c r="G23" s="175"/>
      <c r="I23" s="174">
        <f t="shared" si="3"/>
        <v>9</v>
      </c>
      <c r="J23" s="182"/>
      <c r="L23" s="186">
        <v>0</v>
      </c>
      <c r="M23" s="163">
        <f t="shared" si="0"/>
        <v>0</v>
      </c>
    </row>
    <row r="24" spans="1:13">
      <c r="A24" s="174">
        <f t="shared" si="2"/>
        <v>10</v>
      </c>
      <c r="B24" s="184"/>
      <c r="D24" s="185">
        <v>0</v>
      </c>
      <c r="E24" s="159">
        <f t="shared" si="1"/>
        <v>0</v>
      </c>
      <c r="G24" s="175"/>
      <c r="I24" s="174">
        <f t="shared" si="3"/>
        <v>10</v>
      </c>
      <c r="J24" s="182"/>
      <c r="L24" s="186">
        <v>0</v>
      </c>
      <c r="M24" s="163">
        <f t="shared" si="0"/>
        <v>0</v>
      </c>
    </row>
    <row r="25" spans="1:13">
      <c r="A25" s="174">
        <v>11</v>
      </c>
      <c r="B25" s="184"/>
      <c r="D25" s="185">
        <v>0</v>
      </c>
      <c r="E25" s="159">
        <f t="shared" ref="E25" si="4">MAX(D25-100000, 0)</f>
        <v>0</v>
      </c>
      <c r="G25" s="175"/>
      <c r="I25" s="174">
        <v>11</v>
      </c>
      <c r="J25" s="182"/>
      <c r="L25" s="186">
        <v>0</v>
      </c>
      <c r="M25" s="163">
        <f t="shared" si="0"/>
        <v>0</v>
      </c>
    </row>
    <row r="26" spans="1:13">
      <c r="A26" s="174">
        <v>12</v>
      </c>
      <c r="B26" s="184"/>
      <c r="D26" s="185">
        <v>0</v>
      </c>
      <c r="E26" s="160">
        <f t="shared" si="1"/>
        <v>0</v>
      </c>
      <c r="G26" s="175"/>
      <c r="I26" s="174">
        <v>12</v>
      </c>
      <c r="J26" s="182"/>
      <c r="L26" s="186">
        <v>0</v>
      </c>
      <c r="M26" s="164">
        <f t="shared" si="0"/>
        <v>0</v>
      </c>
    </row>
    <row r="27" spans="1:13">
      <c r="B27" s="184"/>
      <c r="D27" s="185"/>
      <c r="E27" s="165"/>
      <c r="G27" s="175"/>
      <c r="J27" s="182"/>
      <c r="L27" s="186"/>
      <c r="M27" s="166"/>
    </row>
    <row r="28" spans="1:13">
      <c r="G28" s="175"/>
    </row>
    <row r="29" spans="1:13" ht="15.75" thickBot="1">
      <c r="B29" s="187" t="s">
        <v>118</v>
      </c>
      <c r="E29" s="161">
        <f>SUM(E15:E28)</f>
        <v>0</v>
      </c>
      <c r="G29" s="175"/>
      <c r="J29" s="188" t="s">
        <v>119</v>
      </c>
      <c r="M29" s="161">
        <f>SUM(M15:M28)</f>
        <v>0</v>
      </c>
    </row>
    <row r="30" spans="1:13" ht="15.75" thickTop="1"/>
    <row r="32" spans="1:13">
      <c r="B32" s="174" t="s">
        <v>1</v>
      </c>
    </row>
  </sheetData>
  <sheetProtection formatCells="0" formatColumns="0" formatRows="0" insertColumns="0" insertRows="0" deleteColumns="0" deleteRows="0"/>
  <mergeCells count="6">
    <mergeCell ref="B10:E10"/>
    <mergeCell ref="J10:M10"/>
    <mergeCell ref="B11:D11"/>
    <mergeCell ref="J11:L11"/>
    <mergeCell ref="A1:J1"/>
    <mergeCell ref="A2:J2"/>
  </mergeCells>
  <pageMargins left="0.7" right="0.7" top="0.75" bottom="0.75" header="0.3" footer="0.3"/>
  <pageSetup scale="3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0AF3-8B59-47EF-B33C-9E93B9E58F9F}">
  <dimension ref="A1:N128"/>
  <sheetViews>
    <sheetView tabSelected="1" topLeftCell="A22" zoomScale="80" zoomScaleNormal="80" workbookViewId="0">
      <selection activeCell="G50" sqref="G50"/>
    </sheetView>
  </sheetViews>
  <sheetFormatPr defaultRowHeight="15"/>
  <cols>
    <col min="1" max="1" width="24.85546875" style="52" customWidth="1"/>
    <col min="2" max="2" width="1.7109375" style="52" customWidth="1"/>
    <col min="3" max="3" width="55" style="52" customWidth="1"/>
    <col min="4" max="4" width="17.85546875" style="52" customWidth="1"/>
    <col min="5" max="5" width="47.7109375" style="52" customWidth="1"/>
    <col min="6" max="6" width="21.85546875" style="52" customWidth="1"/>
    <col min="7" max="7" width="25.7109375" style="52" customWidth="1"/>
    <col min="8" max="8" width="20.140625" style="52" customWidth="1"/>
    <col min="9" max="9" width="28.5703125" style="52" customWidth="1"/>
    <col min="10" max="14" width="29.7109375" style="52" customWidth="1"/>
    <col min="15" max="16384" width="9.140625" style="52"/>
  </cols>
  <sheetData>
    <row r="1" spans="1:13" s="155" customFormat="1" ht="33.75">
      <c r="A1" s="773" t="s">
        <v>120</v>
      </c>
      <c r="B1" s="774"/>
      <c r="C1" s="774"/>
      <c r="D1" s="774"/>
      <c r="E1" s="774"/>
      <c r="F1" s="774"/>
      <c r="G1" s="774"/>
      <c r="H1" s="774"/>
      <c r="I1" s="774"/>
      <c r="J1" s="774"/>
      <c r="M1" s="156"/>
    </row>
    <row r="2" spans="1:13" s="155" customFormat="1" ht="33.75">
      <c r="A2" s="773" t="s">
        <v>121</v>
      </c>
      <c r="B2" s="774"/>
      <c r="C2" s="774"/>
      <c r="D2" s="774"/>
      <c r="E2" s="774"/>
      <c r="F2" s="774"/>
      <c r="G2" s="774"/>
      <c r="H2" s="774"/>
      <c r="I2" s="774"/>
      <c r="J2" s="774"/>
      <c r="K2" s="321"/>
      <c r="L2" s="321"/>
      <c r="M2" s="321"/>
    </row>
    <row r="3" spans="1:13" s="225" customFormat="1" ht="30" customHeight="1">
      <c r="A3" s="290" t="s">
        <v>6</v>
      </c>
      <c r="D3" s="224"/>
      <c r="E3" s="224"/>
      <c r="F3" s="224"/>
      <c r="G3" s="224"/>
      <c r="M3" s="226"/>
    </row>
    <row r="4" spans="1:13" s="45" customFormat="1" ht="15.75">
      <c r="A4" s="283" t="s">
        <v>521</v>
      </c>
      <c r="D4" s="118"/>
      <c r="E4" s="118"/>
      <c r="F4" s="118"/>
      <c r="G4" s="118"/>
      <c r="M4" s="46"/>
    </row>
    <row r="5" spans="1:13" s="45" customFormat="1" ht="15.75">
      <c r="A5" s="45" t="s">
        <v>1</v>
      </c>
      <c r="C5" s="118"/>
      <c r="D5" s="118"/>
      <c r="E5" s="118"/>
      <c r="F5" s="118"/>
      <c r="G5" s="118"/>
      <c r="M5" s="46"/>
    </row>
    <row r="6" spans="1:13" s="45" customFormat="1" ht="37.5" customHeight="1">
      <c r="A6" s="775" t="s">
        <v>122</v>
      </c>
      <c r="B6" s="775"/>
      <c r="C6" s="775"/>
      <c r="D6" s="775"/>
      <c r="E6" s="775"/>
      <c r="F6" s="775"/>
      <c r="M6" s="46"/>
    </row>
    <row r="7" spans="1:13" s="45" customFormat="1" ht="15.75">
      <c r="A7" s="442" t="s">
        <v>123</v>
      </c>
      <c r="D7" s="229"/>
      <c r="E7" s="229"/>
      <c r="F7" s="153"/>
      <c r="G7" s="153"/>
      <c r="M7" s="46"/>
    </row>
    <row r="8" spans="1:13" s="45" customFormat="1" ht="15.75">
      <c r="C8" s="118"/>
      <c r="D8" s="118"/>
      <c r="E8" s="118"/>
      <c r="F8" s="118"/>
      <c r="G8" s="118"/>
      <c r="M8" s="46"/>
    </row>
    <row r="9" spans="1:13" s="45" customFormat="1" ht="15.75">
      <c r="A9" s="349" t="s">
        <v>124</v>
      </c>
      <c r="B9" s="465"/>
      <c r="C9" s="465"/>
      <c r="D9" s="118"/>
      <c r="E9" s="118"/>
      <c r="F9" s="118"/>
      <c r="G9" s="118"/>
      <c r="M9" s="46"/>
    </row>
    <row r="10" spans="1:13" s="45" customFormat="1" ht="15.75">
      <c r="A10" s="466" t="s">
        <v>125</v>
      </c>
      <c r="B10" s="465"/>
      <c r="C10" s="465"/>
      <c r="D10" s="467"/>
      <c r="E10" s="467"/>
      <c r="F10" s="118"/>
      <c r="G10" s="118"/>
      <c r="M10" s="46"/>
    </row>
    <row r="11" spans="1:13" s="45" customFormat="1" ht="15.75">
      <c r="A11" s="466" t="s">
        <v>126</v>
      </c>
      <c r="B11" s="465"/>
      <c r="C11" s="465"/>
      <c r="D11" s="467"/>
      <c r="E11" s="467"/>
      <c r="F11" s="467"/>
      <c r="G11" s="118"/>
      <c r="M11" s="46"/>
    </row>
    <row r="12" spans="1:13" s="45" customFormat="1" ht="15.75">
      <c r="A12" s="445" t="s">
        <v>518</v>
      </c>
      <c r="B12" s="446"/>
      <c r="C12" s="446"/>
      <c r="D12" s="447"/>
      <c r="E12" s="447"/>
      <c r="F12" s="118"/>
      <c r="G12" s="118"/>
      <c r="M12" s="46"/>
    </row>
    <row r="13" spans="1:13" s="45" customFormat="1" ht="18.75">
      <c r="C13" s="147"/>
      <c r="D13" s="119"/>
      <c r="E13" s="118"/>
      <c r="F13" s="118"/>
      <c r="G13" s="118"/>
      <c r="M13" s="46"/>
    </row>
    <row r="14" spans="1:13" s="45" customFormat="1" ht="57.75" customHeight="1">
      <c r="A14" s="285" t="s">
        <v>128</v>
      </c>
      <c r="B14" s="286"/>
      <c r="C14" s="102"/>
      <c r="D14" s="102"/>
      <c r="E14" s="102"/>
      <c r="F14" s="102"/>
      <c r="G14" s="122" t="s">
        <v>129</v>
      </c>
      <c r="H14" s="127" t="s">
        <v>130</v>
      </c>
      <c r="I14" s="279" t="s">
        <v>131</v>
      </c>
      <c r="J14" s="278" t="s">
        <v>132</v>
      </c>
      <c r="M14" s="46"/>
    </row>
    <row r="15" spans="1:13" s="45" customFormat="1" ht="6.95" customHeight="1">
      <c r="C15" s="102"/>
      <c r="D15" s="102"/>
      <c r="E15" s="102"/>
      <c r="F15" s="102"/>
      <c r="G15" s="117"/>
      <c r="H15" s="106"/>
      <c r="I15" s="146"/>
      <c r="J15" s="242"/>
      <c r="M15" s="46"/>
    </row>
    <row r="16" spans="1:13" s="45" customFormat="1" ht="24.75" customHeight="1">
      <c r="A16" s="45" t="s">
        <v>133</v>
      </c>
      <c r="C16" s="149" t="s">
        <v>519</v>
      </c>
      <c r="D16" s="150"/>
      <c r="E16" s="108"/>
      <c r="F16" s="108"/>
      <c r="G16" s="468">
        <v>100000</v>
      </c>
      <c r="H16" s="240"/>
      <c r="J16" s="242"/>
      <c r="M16" s="46"/>
    </row>
    <row r="17" spans="1:13" s="45" customFormat="1" ht="24.75" customHeight="1">
      <c r="C17" s="685"/>
      <c r="D17" s="686"/>
      <c r="E17" s="686"/>
      <c r="F17" s="686"/>
      <c r="G17" s="469"/>
      <c r="H17" s="258"/>
      <c r="I17" s="376">
        <f>SUM(G16:G17)</f>
        <v>100000</v>
      </c>
      <c r="J17" s="242"/>
      <c r="M17" s="46"/>
    </row>
    <row r="18" spans="1:13" s="45" customFormat="1" ht="9.75" customHeight="1">
      <c r="C18" s="103"/>
      <c r="D18" s="103"/>
      <c r="E18" s="102"/>
      <c r="F18" s="102"/>
      <c r="G18" s="50"/>
      <c r="H18" s="132"/>
      <c r="I18" s="169"/>
      <c r="J18" s="242"/>
      <c r="M18" s="46"/>
    </row>
    <row r="19" spans="1:13" s="45" customFormat="1" ht="24.75" customHeight="1">
      <c r="B19" s="287" t="s">
        <v>134</v>
      </c>
      <c r="C19" s="103"/>
      <c r="D19" s="103"/>
      <c r="E19" s="102"/>
      <c r="F19" s="102"/>
      <c r="G19" s="50"/>
      <c r="H19" s="132"/>
      <c r="I19" s="169"/>
      <c r="J19" s="242"/>
      <c r="M19" s="46"/>
    </row>
    <row r="20" spans="1:13" s="45" customFormat="1" ht="9.9499999999999993" customHeight="1">
      <c r="C20" s="103"/>
      <c r="D20" s="103"/>
      <c r="E20" s="102"/>
      <c r="F20" s="102"/>
      <c r="G20" s="50"/>
      <c r="H20" s="132"/>
      <c r="I20" s="167"/>
      <c r="J20" s="242"/>
      <c r="M20" s="46"/>
    </row>
    <row r="21" spans="1:13" s="45" customFormat="1" ht="24.75" customHeight="1">
      <c r="C21" s="288" t="s">
        <v>135</v>
      </c>
      <c r="D21" s="151"/>
      <c r="E21" s="152"/>
      <c r="F21" s="152"/>
      <c r="G21" s="470">
        <v>43952</v>
      </c>
      <c r="H21" s="273"/>
      <c r="I21" s="167"/>
      <c r="J21" s="242"/>
      <c r="M21" s="46"/>
    </row>
    <row r="22" spans="1:13" s="45" customFormat="1" ht="24.75" customHeight="1">
      <c r="C22" s="635" t="s">
        <v>136</v>
      </c>
      <c r="D22" s="151"/>
      <c r="E22" s="152"/>
      <c r="F22" s="152"/>
      <c r="G22" s="636">
        <f>G21+55</f>
        <v>44007</v>
      </c>
      <c r="H22" s="273"/>
      <c r="I22" s="167"/>
      <c r="J22" s="242"/>
      <c r="M22" s="46"/>
    </row>
    <row r="23" spans="1:13" s="45" customFormat="1" ht="24.75" customHeight="1">
      <c r="C23" s="232" t="s">
        <v>137</v>
      </c>
      <c r="D23" s="233"/>
      <c r="E23" s="234"/>
      <c r="F23" s="234"/>
      <c r="G23" s="235">
        <f>G21+167</f>
        <v>44119</v>
      </c>
      <c r="H23" s="377"/>
      <c r="I23" s="167"/>
      <c r="J23" s="242"/>
      <c r="M23" s="46"/>
    </row>
    <row r="24" spans="1:13" s="45" customFormat="1" ht="9.9499999999999993" customHeight="1">
      <c r="C24" s="103"/>
      <c r="D24" s="103"/>
      <c r="E24" s="102"/>
      <c r="F24" s="102"/>
      <c r="G24" s="231"/>
      <c r="H24" s="132"/>
      <c r="I24" s="167"/>
      <c r="J24" s="242"/>
      <c r="M24" s="46"/>
    </row>
    <row r="25" spans="1:13" s="45" customFormat="1" ht="24.75" customHeight="1">
      <c r="C25" s="289" t="s">
        <v>138</v>
      </c>
      <c r="D25" s="233"/>
      <c r="E25" s="234"/>
      <c r="F25" s="234"/>
      <c r="G25" s="471">
        <v>43954</v>
      </c>
      <c r="H25" s="243"/>
      <c r="I25" s="167"/>
      <c r="J25" s="242"/>
      <c r="M25" s="46"/>
    </row>
    <row r="26" spans="1:13" s="45" customFormat="1" ht="24.75" customHeight="1">
      <c r="C26" s="232" t="s">
        <v>139</v>
      </c>
      <c r="D26" s="233"/>
      <c r="E26" s="234"/>
      <c r="F26" s="234"/>
      <c r="G26" s="235">
        <f>G25+55</f>
        <v>44009</v>
      </c>
      <c r="H26" s="377"/>
      <c r="I26" s="167"/>
      <c r="J26" s="242"/>
      <c r="M26" s="46"/>
    </row>
    <row r="27" spans="1:13" s="45" customFormat="1" ht="9.75" customHeight="1">
      <c r="C27" s="103"/>
      <c r="D27" s="103"/>
      <c r="E27" s="102"/>
      <c r="F27" s="102"/>
      <c r="G27" s="231"/>
      <c r="H27" s="132"/>
      <c r="I27" s="167"/>
      <c r="J27" s="242"/>
      <c r="M27" s="46"/>
    </row>
    <row r="28" spans="1:13" s="45" customFormat="1" ht="24.75" customHeight="1">
      <c r="B28" s="290" t="s">
        <v>140</v>
      </c>
      <c r="C28" s="103"/>
      <c r="D28" s="103"/>
      <c r="E28" s="102"/>
      <c r="F28" s="102"/>
      <c r="G28" s="231"/>
      <c r="H28" s="132"/>
      <c r="I28" s="167"/>
      <c r="J28" s="242"/>
      <c r="M28" s="46"/>
    </row>
    <row r="29" spans="1:13" s="45" customFormat="1" ht="9.9499999999999993" customHeight="1">
      <c r="B29" s="132"/>
      <c r="C29" s="103"/>
      <c r="D29" s="103"/>
      <c r="E29" s="102"/>
      <c r="F29" s="102"/>
      <c r="G29" s="231"/>
      <c r="H29" s="132"/>
      <c r="I29" s="167"/>
      <c r="J29" s="242"/>
      <c r="M29" s="46"/>
    </row>
    <row r="30" spans="1:13" s="45" customFormat="1" ht="18.75">
      <c r="A30" s="45" t="s">
        <v>141</v>
      </c>
      <c r="B30" s="105"/>
      <c r="C30" s="149" t="s">
        <v>142</v>
      </c>
      <c r="D30" s="150"/>
      <c r="E30" s="108"/>
      <c r="F30" s="239" t="s">
        <v>143</v>
      </c>
      <c r="G30" s="448">
        <f>G72</f>
        <v>0</v>
      </c>
      <c r="H30" s="115"/>
      <c r="I30" s="168"/>
      <c r="J30" s="242"/>
      <c r="M30" s="46"/>
    </row>
    <row r="31" spans="1:13" s="45" customFormat="1" ht="18.75">
      <c r="B31" s="105"/>
      <c r="C31" s="121" t="s">
        <v>144</v>
      </c>
      <c r="D31" s="133"/>
      <c r="E31" s="122"/>
      <c r="F31" s="112"/>
      <c r="G31" s="241"/>
      <c r="H31" s="170" t="e">
        <f>G30/H34</f>
        <v>#DIV/0!</v>
      </c>
      <c r="I31" s="168"/>
      <c r="J31" s="242"/>
      <c r="M31" s="46"/>
    </row>
    <row r="32" spans="1:13" s="45" customFormat="1" ht="24.75" customHeight="1">
      <c r="A32" s="45" t="s">
        <v>145</v>
      </c>
      <c r="B32" s="105"/>
      <c r="C32" s="780" t="s">
        <v>146</v>
      </c>
      <c r="D32" s="781"/>
      <c r="E32" s="781"/>
      <c r="F32" s="148" t="s">
        <v>147</v>
      </c>
      <c r="G32" s="448">
        <f>G81</f>
        <v>0</v>
      </c>
      <c r="H32" s="132"/>
      <c r="I32" s="168"/>
      <c r="J32" s="242"/>
      <c r="M32" s="46"/>
    </row>
    <row r="33" spans="1:13" s="45" customFormat="1" ht="15.75" customHeight="1">
      <c r="B33" s="105"/>
      <c r="C33" s="121" t="s">
        <v>148</v>
      </c>
      <c r="D33" s="686"/>
      <c r="E33" s="123"/>
      <c r="F33" s="112"/>
      <c r="G33" s="104"/>
      <c r="H33" s="170" t="e">
        <f>G32/H34</f>
        <v>#DIV/0!</v>
      </c>
      <c r="I33" s="168"/>
      <c r="J33" s="242"/>
      <c r="M33" s="46"/>
    </row>
    <row r="34" spans="1:13" s="45" customFormat="1" ht="24.75" customHeight="1">
      <c r="B34" s="105"/>
      <c r="C34" s="756" t="s">
        <v>149</v>
      </c>
      <c r="D34" s="757"/>
      <c r="E34" s="757"/>
      <c r="F34" s="757"/>
      <c r="G34" s="243"/>
      <c r="H34" s="193">
        <f>SUM(G30:G32)</f>
        <v>0</v>
      </c>
      <c r="I34" s="168"/>
      <c r="J34" s="242"/>
      <c r="M34" s="46"/>
    </row>
    <row r="35" spans="1:13" s="45" customFormat="1" ht="15.75" customHeight="1">
      <c r="B35" s="105"/>
      <c r="C35" s="395"/>
      <c r="D35" s="291"/>
      <c r="E35" s="291"/>
      <c r="F35" s="291"/>
      <c r="G35" s="115"/>
      <c r="H35" s="396"/>
      <c r="I35" s="168"/>
      <c r="J35" s="242"/>
      <c r="M35" s="46"/>
    </row>
    <row r="36" spans="1:13" s="45" customFormat="1" ht="24.75" customHeight="1">
      <c r="B36" s="105"/>
      <c r="C36" s="685"/>
      <c r="D36" s="686"/>
      <c r="E36" s="686"/>
      <c r="F36" s="686"/>
      <c r="G36" s="394"/>
      <c r="H36" s="898">
        <f>G17</f>
        <v>0</v>
      </c>
      <c r="I36" s="168"/>
      <c r="J36" s="242"/>
      <c r="M36" s="46"/>
    </row>
    <row r="37" spans="1:13" s="45" customFormat="1" ht="24.75" customHeight="1">
      <c r="B37" s="105"/>
      <c r="C37" s="756" t="s">
        <v>149</v>
      </c>
      <c r="D37" s="757"/>
      <c r="E37" s="757"/>
      <c r="F37" s="681"/>
      <c r="G37" s="640"/>
      <c r="H37" s="893">
        <f>SUM(H34:H36)</f>
        <v>0</v>
      </c>
      <c r="I37" s="168"/>
      <c r="J37" s="242"/>
      <c r="M37" s="46"/>
    </row>
    <row r="38" spans="1:13" s="45" customFormat="1" ht="15.75" customHeight="1">
      <c r="B38" s="105"/>
      <c r="D38" s="680"/>
      <c r="E38" s="680"/>
      <c r="F38" s="680"/>
      <c r="G38" s="230"/>
      <c r="H38" s="894"/>
      <c r="I38" s="168"/>
      <c r="J38" s="242"/>
      <c r="M38" s="46"/>
    </row>
    <row r="39" spans="1:13" s="45" customFormat="1" ht="24.75" customHeight="1">
      <c r="B39" s="758" t="s">
        <v>150</v>
      </c>
      <c r="C39" s="758"/>
      <c r="D39" s="758"/>
      <c r="E39" s="758"/>
      <c r="F39" s="758"/>
      <c r="G39" s="758"/>
      <c r="H39" s="894"/>
      <c r="I39" s="168"/>
      <c r="J39" s="242"/>
      <c r="M39" s="46"/>
    </row>
    <row r="40" spans="1:13" s="45" customFormat="1" ht="24.75" customHeight="1">
      <c r="B40" s="684"/>
      <c r="C40" s="761" t="s">
        <v>151</v>
      </c>
      <c r="D40" s="762"/>
      <c r="E40" s="762"/>
      <c r="F40" s="762"/>
      <c r="G40" s="762"/>
      <c r="H40" s="895">
        <f>MIN(H37,I17)</f>
        <v>0</v>
      </c>
      <c r="I40" s="637"/>
      <c r="J40" s="242"/>
      <c r="M40" s="46"/>
    </row>
    <row r="41" spans="1:13" s="45" customFormat="1" ht="24.75" customHeight="1">
      <c r="A41" s="45" t="s">
        <v>152</v>
      </c>
      <c r="B41" s="105"/>
      <c r="C41" s="265" t="s">
        <v>153</v>
      </c>
      <c r="D41" s="132"/>
      <c r="E41" s="132"/>
      <c r="F41" s="148" t="s">
        <v>154</v>
      </c>
      <c r="G41" s="680"/>
      <c r="H41" s="896">
        <f>-G86</f>
        <v>0</v>
      </c>
      <c r="I41" s="255"/>
      <c r="J41" s="242"/>
      <c r="M41" s="46"/>
    </row>
    <row r="42" spans="1:13" s="45" customFormat="1" ht="24.75" customHeight="1">
      <c r="A42" s="45" t="s">
        <v>155</v>
      </c>
      <c r="B42" s="105"/>
      <c r="C42" s="280" t="s">
        <v>156</v>
      </c>
      <c r="D42" s="266"/>
      <c r="E42" s="680"/>
      <c r="F42" s="102"/>
      <c r="G42" s="104"/>
      <c r="H42" s="896">
        <f>SUM(H40:H41)</f>
        <v>0</v>
      </c>
      <c r="I42" s="638"/>
      <c r="J42" s="242"/>
      <c r="M42" s="46"/>
    </row>
    <row r="43" spans="1:13" s="45" customFormat="1" ht="24.75" customHeight="1">
      <c r="A43" s="45" t="s">
        <v>157</v>
      </c>
      <c r="B43" s="105"/>
      <c r="C43" s="265" t="s">
        <v>158</v>
      </c>
      <c r="D43" s="266"/>
      <c r="E43" s="680"/>
      <c r="F43" s="148" t="s">
        <v>159</v>
      </c>
      <c r="G43" s="104"/>
      <c r="H43" s="896" t="e">
        <f>G97</f>
        <v>#DIV/0!</v>
      </c>
      <c r="I43" s="639"/>
      <c r="J43" s="242"/>
      <c r="M43" s="46"/>
    </row>
    <row r="44" spans="1:13" s="45" customFormat="1" ht="24.75" customHeight="1">
      <c r="B44" s="105"/>
      <c r="C44" s="282" t="s">
        <v>160</v>
      </c>
      <c r="D44" s="266"/>
      <c r="E44" s="680"/>
      <c r="F44" s="148"/>
      <c r="G44" s="104"/>
      <c r="H44" s="896" t="e">
        <f>IF(OR(E110="Yes", E118="Yes"),-H43,0)</f>
        <v>#DIV/0!</v>
      </c>
      <c r="I44" s="639"/>
      <c r="J44" s="242"/>
      <c r="M44" s="46"/>
    </row>
    <row r="45" spans="1:13" s="45" customFormat="1" ht="24.75" customHeight="1">
      <c r="A45" s="45" t="s">
        <v>161</v>
      </c>
      <c r="B45" s="105"/>
      <c r="C45" s="281" t="s">
        <v>156</v>
      </c>
      <c r="D45" s="268"/>
      <c r="E45" s="686"/>
      <c r="F45" s="122"/>
      <c r="G45" s="241"/>
      <c r="H45" s="892" t="e">
        <f>SUM(H42:H44)</f>
        <v>#DIV/0!</v>
      </c>
      <c r="I45" s="376" t="e">
        <f>H45</f>
        <v>#DIV/0!</v>
      </c>
      <c r="J45" s="242"/>
      <c r="M45" s="46"/>
    </row>
    <row r="46" spans="1:13" s="45" customFormat="1" ht="9.9499999999999993" customHeight="1">
      <c r="A46" s="105"/>
      <c r="B46" s="105"/>
      <c r="C46" s="267"/>
      <c r="D46" s="268"/>
      <c r="E46" s="686"/>
      <c r="F46" s="122"/>
      <c r="G46" s="241"/>
      <c r="H46" s="274"/>
      <c r="I46" s="237"/>
      <c r="J46" s="242"/>
      <c r="M46" s="46"/>
    </row>
    <row r="47" spans="1:13" s="45" customFormat="1" ht="24.75" customHeight="1">
      <c r="A47" s="45" t="s">
        <v>162</v>
      </c>
      <c r="B47" s="105"/>
      <c r="C47" s="756" t="s">
        <v>163</v>
      </c>
      <c r="D47" s="757"/>
      <c r="E47" s="757"/>
      <c r="F47" s="757"/>
      <c r="G47" s="897">
        <f>0.6*G16</f>
        <v>60000</v>
      </c>
      <c r="H47" s="243"/>
      <c r="I47" s="169">
        <f>IF(G30&lt;G47,0,I17)</f>
        <v>0</v>
      </c>
      <c r="J47" s="242"/>
      <c r="M47" s="46"/>
    </row>
    <row r="48" spans="1:13" s="45" customFormat="1" ht="9.9499999999999993" customHeight="1">
      <c r="B48" s="105"/>
      <c r="C48" s="680"/>
      <c r="D48" s="680"/>
      <c r="E48" s="680"/>
      <c r="F48" s="680"/>
      <c r="G48" s="245"/>
      <c r="H48" s="132"/>
      <c r="I48" s="238"/>
      <c r="J48" s="242"/>
      <c r="M48" s="46"/>
    </row>
    <row r="49" spans="1:14" s="45" customFormat="1" ht="39" customHeight="1">
      <c r="A49" s="45" t="s">
        <v>164</v>
      </c>
      <c r="B49" s="105"/>
      <c r="C49" s="756" t="s">
        <v>165</v>
      </c>
      <c r="D49" s="757"/>
      <c r="E49" s="757"/>
      <c r="F49" s="757"/>
      <c r="G49" s="757"/>
      <c r="H49" s="785"/>
      <c r="I49" s="238"/>
      <c r="J49" s="292" t="e">
        <f>MIN(I17:I48)</f>
        <v>#DIV/0!</v>
      </c>
      <c r="M49" s="46"/>
    </row>
    <row r="50" spans="1:14" s="45" customFormat="1" ht="39" customHeight="1">
      <c r="B50" s="105"/>
      <c r="C50" s="786" t="s">
        <v>166</v>
      </c>
      <c r="D50" s="787"/>
      <c r="E50" s="787"/>
      <c r="F50" s="787"/>
      <c r="G50" s="899"/>
      <c r="H50" s="132"/>
      <c r="I50" s="238"/>
      <c r="J50" s="293">
        <f>-G50</f>
        <v>0</v>
      </c>
      <c r="M50" s="46"/>
    </row>
    <row r="51" spans="1:14" s="45" customFormat="1" ht="24.75" customHeight="1">
      <c r="B51" s="105"/>
      <c r="C51" s="783" t="s">
        <v>167</v>
      </c>
      <c r="D51" s="784"/>
      <c r="E51" s="784"/>
      <c r="F51" s="269"/>
      <c r="G51" s="270"/>
      <c r="H51" s="275"/>
      <c r="I51" s="276"/>
      <c r="J51" s="277" t="e">
        <f>SUM(J49:J50)</f>
        <v>#DIV/0!</v>
      </c>
      <c r="M51" s="46"/>
    </row>
    <row r="52" spans="1:14" s="397" customFormat="1" ht="24.75" customHeight="1">
      <c r="B52" s="398"/>
      <c r="C52" s="399"/>
      <c r="D52" s="399"/>
      <c r="E52" s="399"/>
      <c r="F52" s="400"/>
      <c r="G52" s="401"/>
      <c r="H52" s="402"/>
      <c r="I52" s="403"/>
      <c r="J52" s="404"/>
      <c r="M52" s="405"/>
    </row>
    <row r="53" spans="1:14" s="397" customFormat="1" ht="24.75" customHeight="1">
      <c r="B53" s="398"/>
      <c r="C53" s="682" t="s">
        <v>168</v>
      </c>
      <c r="D53" s="683"/>
      <c r="E53" s="683"/>
      <c r="F53" s="269"/>
      <c r="G53" s="270"/>
      <c r="H53" s="275"/>
      <c r="I53" s="406"/>
      <c r="J53" s="407" t="e">
        <f>I17-J51</f>
        <v>#DIV/0!</v>
      </c>
      <c r="M53" s="405"/>
    </row>
    <row r="54" spans="1:14" s="45" customFormat="1" ht="24.75" customHeight="1">
      <c r="B54" s="105"/>
      <c r="C54" s="680"/>
      <c r="D54" s="680"/>
      <c r="E54" s="680"/>
      <c r="F54" s="680"/>
      <c r="G54" s="245"/>
      <c r="H54" s="132"/>
      <c r="I54" s="264"/>
      <c r="M54" s="46"/>
    </row>
    <row r="55" spans="1:14" s="45" customFormat="1" ht="18.75" customHeight="1">
      <c r="B55" s="105"/>
      <c r="C55" s="236" t="s">
        <v>169</v>
      </c>
      <c r="D55" s="236"/>
      <c r="E55" s="680"/>
      <c r="F55" s="102"/>
      <c r="G55" s="104"/>
      <c r="I55" s="641"/>
      <c r="J55" s="132"/>
      <c r="M55" s="46"/>
    </row>
    <row r="56" spans="1:14" s="45" customFormat="1" ht="18.75" customHeight="1">
      <c r="B56" s="105"/>
      <c r="C56" s="236" t="s">
        <v>170</v>
      </c>
      <c r="D56" s="236"/>
      <c r="E56" s="680"/>
      <c r="F56" s="102"/>
      <c r="G56" s="104"/>
      <c r="I56" s="244"/>
      <c r="M56" s="46"/>
    </row>
    <row r="57" spans="1:14" s="45" customFormat="1" ht="40.5" customHeight="1">
      <c r="B57" s="105"/>
      <c r="C57" s="763" t="s">
        <v>171</v>
      </c>
      <c r="D57" s="763"/>
      <c r="E57" s="763"/>
      <c r="F57" s="763"/>
      <c r="G57" s="763"/>
      <c r="H57" s="763"/>
      <c r="I57" s="763"/>
      <c r="J57" s="763"/>
      <c r="K57" s="642">
        <v>43947</v>
      </c>
      <c r="M57" s="46"/>
    </row>
    <row r="58" spans="1:14" s="45" customFormat="1" ht="18.75" customHeight="1">
      <c r="B58" s="105"/>
      <c r="C58" s="236" t="s">
        <v>172</v>
      </c>
      <c r="D58" s="236"/>
      <c r="E58" s="680"/>
      <c r="F58" s="102"/>
      <c r="G58" s="104"/>
      <c r="I58" s="244"/>
      <c r="K58" s="642">
        <f>K57+168</f>
        <v>44115</v>
      </c>
      <c r="M58" s="46"/>
    </row>
    <row r="59" spans="1:14" s="45" customFormat="1" ht="24.75" customHeight="1">
      <c r="B59" s="105"/>
      <c r="C59" s="236"/>
      <c r="D59" s="236"/>
      <c r="E59" s="680"/>
      <c r="F59" s="102"/>
      <c r="G59" s="104"/>
      <c r="I59" s="244"/>
      <c r="M59" s="46"/>
    </row>
    <row r="60" spans="1:14" s="45" customFormat="1" ht="24.75" customHeight="1">
      <c r="B60" s="758" t="s">
        <v>173</v>
      </c>
      <c r="C60" s="758"/>
      <c r="D60" s="758"/>
      <c r="E60" s="758"/>
      <c r="F60" s="758"/>
      <c r="G60" s="758"/>
      <c r="I60" s="244"/>
      <c r="M60" s="46"/>
    </row>
    <row r="61" spans="1:14" s="45" customFormat="1" ht="6.95" customHeight="1">
      <c r="C61" s="107"/>
      <c r="D61" s="108"/>
      <c r="E61" s="108"/>
      <c r="F61" s="108"/>
      <c r="G61" s="108"/>
      <c r="H61" s="240"/>
      <c r="I61" s="246"/>
      <c r="M61" s="46"/>
    </row>
    <row r="62" spans="1:14" s="45" customFormat="1" ht="15.75">
      <c r="C62" s="109" t="s">
        <v>174</v>
      </c>
      <c r="D62" s="134"/>
      <c r="E62" s="110"/>
      <c r="F62" s="132"/>
      <c r="G62" s="132"/>
      <c r="H62" s="255"/>
      <c r="I62" s="246"/>
      <c r="M62" s="46"/>
    </row>
    <row r="63" spans="1:14" s="45" customFormat="1" ht="15.75">
      <c r="A63" s="45" t="s">
        <v>1</v>
      </c>
      <c r="C63" s="111" t="s">
        <v>175</v>
      </c>
      <c r="D63" s="135"/>
      <c r="E63" s="132"/>
      <c r="F63" s="50" t="s">
        <v>1</v>
      </c>
      <c r="G63" s="132"/>
      <c r="H63" s="255"/>
      <c r="I63" s="246"/>
      <c r="J63" s="779"/>
      <c r="K63" s="779"/>
      <c r="L63" s="779"/>
      <c r="M63" s="779"/>
      <c r="N63" s="779"/>
    </row>
    <row r="64" spans="1:14" s="45" customFormat="1" ht="15.75">
      <c r="C64" s="629" t="s">
        <v>176</v>
      </c>
      <c r="D64" s="630"/>
      <c r="E64" s="402"/>
      <c r="F64" s="50"/>
      <c r="G64" s="132"/>
      <c r="H64" s="255"/>
      <c r="I64" s="246" t="s">
        <v>177</v>
      </c>
      <c r="J64" s="679"/>
      <c r="K64" s="679"/>
      <c r="L64" s="679"/>
      <c r="M64" s="679"/>
      <c r="N64" s="679"/>
    </row>
    <row r="65" spans="1:14" s="45" customFormat="1" ht="15.75">
      <c r="A65" s="45" t="s">
        <v>178</v>
      </c>
      <c r="C65" s="629" t="s">
        <v>179</v>
      </c>
      <c r="D65" s="630"/>
      <c r="E65" s="402"/>
      <c r="F65" s="449">
        <f>'Schedule A'!J14</f>
        <v>0</v>
      </c>
      <c r="G65" s="132"/>
      <c r="H65" s="255"/>
      <c r="I65" s="322"/>
      <c r="J65" s="679"/>
      <c r="K65" s="679"/>
      <c r="L65" s="679"/>
      <c r="M65" s="679"/>
      <c r="N65" s="679"/>
    </row>
    <row r="66" spans="1:14" s="45" customFormat="1" ht="15.75">
      <c r="A66" s="45" t="s">
        <v>180</v>
      </c>
      <c r="C66" s="629" t="s">
        <v>181</v>
      </c>
      <c r="D66" s="630"/>
      <c r="E66" s="402"/>
      <c r="F66" s="449">
        <f>'Schedule A'!J26</f>
        <v>0</v>
      </c>
      <c r="G66" s="132"/>
      <c r="H66" s="255"/>
      <c r="I66" s="322"/>
      <c r="J66" s="679"/>
      <c r="K66" s="679"/>
      <c r="L66" s="679"/>
      <c r="M66" s="679"/>
      <c r="N66" s="679"/>
    </row>
    <row r="67" spans="1:14" s="45" customFormat="1" ht="15.75">
      <c r="C67" s="194" t="s">
        <v>182</v>
      </c>
      <c r="D67" s="195"/>
      <c r="E67" s="132"/>
      <c r="F67" s="449"/>
      <c r="G67" s="132"/>
      <c r="H67" s="255"/>
      <c r="I67" s="322"/>
      <c r="J67" s="679"/>
      <c r="K67" s="679"/>
      <c r="L67" s="679"/>
      <c r="M67" s="679"/>
      <c r="N67" s="679"/>
    </row>
    <row r="68" spans="1:14" s="45" customFormat="1" ht="15.75">
      <c r="A68" s="45" t="s">
        <v>183</v>
      </c>
      <c r="C68" s="294" t="s">
        <v>184</v>
      </c>
      <c r="D68" s="195"/>
      <c r="E68" s="132"/>
      <c r="F68" s="449">
        <f>'Schedule A'!J41</f>
        <v>0</v>
      </c>
      <c r="G68" s="132"/>
      <c r="H68" s="255"/>
      <c r="I68" s="322"/>
      <c r="J68" s="679"/>
      <c r="K68" s="679"/>
      <c r="L68" s="679"/>
      <c r="M68" s="679"/>
      <c r="N68" s="679"/>
    </row>
    <row r="69" spans="1:14" s="45" customFormat="1" ht="15.75">
      <c r="A69" s="45" t="s">
        <v>185</v>
      </c>
      <c r="C69" s="194" t="s">
        <v>186</v>
      </c>
      <c r="D69" s="195"/>
      <c r="E69" s="132"/>
      <c r="F69" s="450">
        <f>'Forgiveness Expense Tracker'!L80</f>
        <v>0</v>
      </c>
      <c r="G69" s="132"/>
      <c r="H69" s="255"/>
      <c r="I69" s="246" t="s">
        <v>187</v>
      </c>
      <c r="J69" s="679"/>
      <c r="K69" s="679"/>
      <c r="L69" s="679"/>
      <c r="M69" s="679"/>
      <c r="N69" s="679"/>
    </row>
    <row r="70" spans="1:14" s="45" customFormat="1" ht="15.75">
      <c r="A70" s="45" t="s">
        <v>188</v>
      </c>
      <c r="C70" s="194" t="s">
        <v>189</v>
      </c>
      <c r="D70" s="195"/>
      <c r="E70" s="132"/>
      <c r="F70" s="450">
        <f>'Forgiveness Expense Tracker'!N80</f>
        <v>0</v>
      </c>
      <c r="G70" s="132"/>
      <c r="H70" s="255"/>
      <c r="I70" s="246" t="s">
        <v>187</v>
      </c>
      <c r="J70" s="679"/>
      <c r="K70" s="679"/>
      <c r="L70" s="679"/>
      <c r="M70" s="679"/>
      <c r="N70" s="679"/>
    </row>
    <row r="71" spans="1:14" s="45" customFormat="1" ht="15.75">
      <c r="A71" s="45" t="s">
        <v>190</v>
      </c>
      <c r="C71" s="194" t="s">
        <v>191</v>
      </c>
      <c r="D71" s="195"/>
      <c r="E71" s="132"/>
      <c r="F71" s="451">
        <f>'Forgiveness Expense Tracker'!J80</f>
        <v>0</v>
      </c>
      <c r="G71" s="132"/>
      <c r="H71" s="255"/>
      <c r="I71" s="246" t="s">
        <v>187</v>
      </c>
      <c r="J71" s="679"/>
      <c r="K71" s="679"/>
      <c r="L71" s="679"/>
      <c r="M71" s="679"/>
      <c r="N71" s="679"/>
    </row>
    <row r="72" spans="1:14" s="45" customFormat="1" ht="15.75">
      <c r="C72" s="196" t="s">
        <v>192</v>
      </c>
      <c r="D72" s="197"/>
      <c r="E72" s="132"/>
      <c r="F72" s="132"/>
      <c r="G72" s="171">
        <f>SUM(F63:F71)</f>
        <v>0</v>
      </c>
      <c r="H72" s="256" t="s">
        <v>143</v>
      </c>
      <c r="I72" s="247"/>
      <c r="J72" s="679"/>
      <c r="K72" s="679"/>
      <c r="L72" s="679"/>
      <c r="M72" s="679"/>
      <c r="N72" s="679"/>
    </row>
    <row r="73" spans="1:14" s="45" customFormat="1" ht="6.95" customHeight="1">
      <c r="C73" s="198"/>
      <c r="D73" s="199"/>
      <c r="E73" s="112"/>
      <c r="F73" s="112"/>
      <c r="G73" s="113"/>
      <c r="H73" s="257"/>
      <c r="I73" s="247"/>
      <c r="J73" s="679"/>
      <c r="K73" s="679"/>
      <c r="L73" s="679"/>
      <c r="M73" s="679"/>
      <c r="N73" s="679"/>
    </row>
    <row r="74" spans="1:14" s="45" customFormat="1" ht="6.95" customHeight="1">
      <c r="C74" s="197"/>
      <c r="D74" s="197"/>
      <c r="E74" s="132"/>
      <c r="F74" s="132"/>
      <c r="G74" s="50"/>
      <c r="H74" s="114"/>
      <c r="I74" s="247"/>
      <c r="J74" s="679"/>
      <c r="K74" s="679"/>
      <c r="L74" s="679"/>
      <c r="M74" s="679"/>
      <c r="N74" s="679"/>
    </row>
    <row r="75" spans="1:14" s="45" customFormat="1" ht="6" customHeight="1">
      <c r="C75" s="200"/>
      <c r="D75" s="201"/>
      <c r="E75" s="115"/>
      <c r="F75" s="115"/>
      <c r="G75" s="116"/>
      <c r="H75" s="240"/>
      <c r="I75" s="246"/>
      <c r="J75" s="679"/>
      <c r="K75" s="679"/>
      <c r="L75" s="679"/>
      <c r="M75" s="679"/>
      <c r="N75" s="679"/>
    </row>
    <row r="76" spans="1:14" s="45" customFormat="1" ht="15.75">
      <c r="C76" s="109" t="s">
        <v>193</v>
      </c>
      <c r="D76" s="134"/>
      <c r="E76" s="132"/>
      <c r="F76" s="132"/>
      <c r="G76" s="50"/>
      <c r="H76" s="255"/>
      <c r="I76" s="246"/>
      <c r="J76" s="679"/>
      <c r="K76" s="679"/>
      <c r="L76" s="679"/>
      <c r="M76" s="679"/>
      <c r="N76" s="679"/>
    </row>
    <row r="77" spans="1:14" s="45" customFormat="1" ht="15.75">
      <c r="A77" s="45" t="s">
        <v>194</v>
      </c>
      <c r="C77" s="111" t="s">
        <v>195</v>
      </c>
      <c r="D77" s="135"/>
      <c r="E77" s="132"/>
      <c r="F77" s="452">
        <f>'Forgiveness Expense Tracker'!P80</f>
        <v>0</v>
      </c>
      <c r="G77" s="132"/>
      <c r="H77" s="255"/>
      <c r="I77" s="246" t="s">
        <v>187</v>
      </c>
      <c r="J77" s="679"/>
      <c r="K77" s="679"/>
      <c r="L77" s="679"/>
      <c r="M77" s="679"/>
    </row>
    <row r="78" spans="1:14" s="45" customFormat="1" ht="15.75">
      <c r="A78" s="45" t="s">
        <v>196</v>
      </c>
      <c r="C78" s="111" t="s">
        <v>197</v>
      </c>
      <c r="D78" s="135"/>
      <c r="E78" s="132"/>
      <c r="F78" s="452">
        <f>'Forgiveness Expense Tracker'!R80</f>
        <v>0</v>
      </c>
      <c r="G78" s="132"/>
      <c r="H78" s="255"/>
      <c r="I78" s="246" t="s">
        <v>187</v>
      </c>
      <c r="J78" s="679"/>
      <c r="K78" s="679"/>
      <c r="L78" s="679"/>
      <c r="M78" s="679"/>
    </row>
    <row r="79" spans="1:14" s="45" customFormat="1" ht="15.75">
      <c r="A79" s="45" t="s">
        <v>198</v>
      </c>
      <c r="C79" s="111" t="s">
        <v>199</v>
      </c>
      <c r="D79" s="135"/>
      <c r="E79" s="132"/>
      <c r="F79" s="451">
        <f>'Forgiveness Expense Tracker'!T80</f>
        <v>0</v>
      </c>
      <c r="G79" s="132"/>
      <c r="H79" s="255"/>
      <c r="I79" s="246" t="s">
        <v>187</v>
      </c>
      <c r="J79" s="679"/>
      <c r="K79" s="679"/>
      <c r="L79" s="679"/>
      <c r="M79" s="679"/>
    </row>
    <row r="80" spans="1:14" s="45" customFormat="1" ht="6" customHeight="1">
      <c r="C80" s="111"/>
      <c r="D80" s="135"/>
      <c r="E80" s="132"/>
      <c r="F80" s="295"/>
      <c r="G80" s="132"/>
      <c r="H80" s="255"/>
      <c r="I80" s="246"/>
      <c r="J80" s="679"/>
      <c r="K80" s="679"/>
      <c r="L80" s="679"/>
      <c r="M80" s="679"/>
      <c r="N80" s="679"/>
    </row>
    <row r="81" spans="1:14" s="45" customFormat="1" ht="15.75">
      <c r="C81" s="196" t="s">
        <v>200</v>
      </c>
      <c r="D81" s="197"/>
      <c r="E81" s="132"/>
      <c r="F81" s="132"/>
      <c r="G81" s="171">
        <f>SUM(F77:F79)</f>
        <v>0</v>
      </c>
      <c r="H81" s="256" t="s">
        <v>147</v>
      </c>
      <c r="I81" s="247"/>
      <c r="J81" s="679"/>
      <c r="K81" s="679"/>
      <c r="L81" s="679"/>
      <c r="M81" s="679"/>
      <c r="N81" s="679"/>
    </row>
    <row r="82" spans="1:14" s="45" customFormat="1" ht="6" customHeight="1">
      <c r="C82" s="51"/>
      <c r="D82" s="112"/>
      <c r="E82" s="112"/>
      <c r="F82" s="112"/>
      <c r="G82" s="113" t="s">
        <v>1</v>
      </c>
      <c r="H82" s="258"/>
      <c r="I82" s="246"/>
    </row>
    <row r="83" spans="1:14" s="45" customFormat="1" ht="15.75">
      <c r="G83" s="47"/>
      <c r="I83" s="246"/>
    </row>
    <row r="84" spans="1:14" s="45" customFormat="1" ht="21">
      <c r="A84" s="120" t="s">
        <v>1</v>
      </c>
      <c r="B84" s="758" t="s">
        <v>201</v>
      </c>
      <c r="C84" s="758"/>
      <c r="D84" s="758"/>
      <c r="E84" s="758"/>
      <c r="F84" s="758"/>
      <c r="G84" s="758"/>
      <c r="I84" s="246"/>
    </row>
    <row r="85" spans="1:14" s="45" customFormat="1" ht="21">
      <c r="B85" s="120"/>
      <c r="C85" s="140"/>
      <c r="D85" s="115"/>
      <c r="E85" s="115"/>
      <c r="F85" s="115"/>
      <c r="G85" s="115"/>
      <c r="H85" s="240"/>
      <c r="I85" s="246"/>
    </row>
    <row r="86" spans="1:14" s="45" customFormat="1" ht="21">
      <c r="A86" s="45" t="s">
        <v>202</v>
      </c>
      <c r="B86" s="120"/>
      <c r="C86" s="143" t="s">
        <v>203</v>
      </c>
      <c r="D86" s="132"/>
      <c r="E86" s="132"/>
      <c r="F86" s="132"/>
      <c r="G86" s="631">
        <f>'Schedule A'!J18</f>
        <v>0</v>
      </c>
      <c r="H86" s="259" t="s">
        <v>154</v>
      </c>
      <c r="I86" s="246" t="s">
        <v>527</v>
      </c>
    </row>
    <row r="87" spans="1:14" s="45" customFormat="1" ht="21">
      <c r="B87" s="120"/>
      <c r="C87" s="51"/>
      <c r="D87" s="112"/>
      <c r="E87" s="112"/>
      <c r="F87" s="112"/>
      <c r="G87" s="112"/>
      <c r="H87" s="258"/>
      <c r="I87" s="246"/>
    </row>
    <row r="88" spans="1:14" s="45" customFormat="1" ht="15.75">
      <c r="I88" s="246"/>
    </row>
    <row r="89" spans="1:14" s="45" customFormat="1" ht="15.75">
      <c r="I89" s="246"/>
    </row>
    <row r="90" spans="1:14" s="45" customFormat="1" ht="21">
      <c r="A90" s="120" t="s">
        <v>1</v>
      </c>
      <c r="B90" s="758" t="s">
        <v>204</v>
      </c>
      <c r="C90" s="758"/>
      <c r="D90" s="758"/>
      <c r="E90" s="758"/>
      <c r="F90" s="758"/>
      <c r="G90" s="758"/>
      <c r="I90" s="246"/>
    </row>
    <row r="91" spans="1:14" s="45" customFormat="1" ht="15.75">
      <c r="B91" s="132"/>
      <c r="C91" s="137"/>
      <c r="D91" s="125"/>
      <c r="E91" s="125"/>
      <c r="F91" s="125"/>
      <c r="G91" s="126"/>
      <c r="H91" s="115"/>
      <c r="I91" s="246"/>
    </row>
    <row r="92" spans="1:14" s="45" customFormat="1" ht="15.75">
      <c r="B92" s="132"/>
      <c r="C92" s="130" t="s">
        <v>205</v>
      </c>
      <c r="D92" s="136"/>
      <c r="E92" s="48"/>
      <c r="F92" s="131"/>
      <c r="G92" s="453">
        <f>'FTE Calculator (if needed)'!K37+'FTE Calculator (if needed)'!K38</f>
        <v>0</v>
      </c>
      <c r="H92" s="271">
        <f>G92</f>
        <v>0</v>
      </c>
      <c r="I92" s="249"/>
    </row>
    <row r="93" spans="1:14" s="45" customFormat="1" ht="52.5" customHeight="1">
      <c r="B93" s="132"/>
      <c r="C93" s="782" t="s">
        <v>206</v>
      </c>
      <c r="D93" s="782"/>
      <c r="E93" s="782"/>
      <c r="F93" s="782"/>
      <c r="G93" s="454">
        <f>'FTE Calculator (if needed)'!AE83</f>
        <v>0</v>
      </c>
      <c r="H93" s="271">
        <f>MIN(G93:G94)</f>
        <v>0</v>
      </c>
      <c r="I93" s="246"/>
    </row>
    <row r="94" spans="1:14" s="45" customFormat="1" ht="50.25" customHeight="1">
      <c r="A94" s="45" t="s">
        <v>1</v>
      </c>
      <c r="B94" s="124"/>
      <c r="C94" s="776" t="s">
        <v>207</v>
      </c>
      <c r="D94" s="776"/>
      <c r="E94" s="776"/>
      <c r="F94" s="776"/>
      <c r="G94" s="455">
        <f>'FTE Calculator (if needed)'!AN83</f>
        <v>0</v>
      </c>
      <c r="H94" s="272"/>
      <c r="I94" s="250"/>
      <c r="J94" s="132"/>
    </row>
    <row r="95" spans="1:14" s="45" customFormat="1" ht="15.75">
      <c r="B95" s="132"/>
      <c r="C95" s="138"/>
      <c r="D95" s="49"/>
      <c r="E95" s="49"/>
      <c r="F95" s="49"/>
      <c r="G95" s="129"/>
      <c r="H95" s="262"/>
      <c r="I95" s="250"/>
      <c r="J95" s="132"/>
    </row>
    <row r="96" spans="1:14" s="45" customFormat="1" ht="45.75">
      <c r="A96" s="296" t="s">
        <v>208</v>
      </c>
      <c r="B96" s="124"/>
      <c r="C96" s="777" t="s">
        <v>209</v>
      </c>
      <c r="D96" s="778"/>
      <c r="E96" s="778"/>
      <c r="F96" s="778"/>
      <c r="G96" s="297" t="e">
        <f>IF(H92/H93&gt;=1,0,1-(H92/H93))</f>
        <v>#DIV/0!</v>
      </c>
      <c r="H96" s="255"/>
      <c r="I96" s="251"/>
      <c r="J96" s="632"/>
    </row>
    <row r="97" spans="2:10" s="45" customFormat="1" ht="18.75">
      <c r="B97" s="132"/>
      <c r="C97" s="759" t="s">
        <v>210</v>
      </c>
      <c r="D97" s="760"/>
      <c r="E97" s="760"/>
      <c r="F97" s="760"/>
      <c r="G97" s="297" t="e">
        <f>-1*(G96*H42)</f>
        <v>#DIV/0!</v>
      </c>
      <c r="H97" s="256" t="s">
        <v>159</v>
      </c>
      <c r="I97" s="248"/>
      <c r="J97" s="132"/>
    </row>
    <row r="98" spans="2:10" s="45" customFormat="1" ht="15.75">
      <c r="B98" s="132"/>
      <c r="C98" s="138"/>
      <c r="D98" s="49"/>
      <c r="E98" s="49"/>
      <c r="F98" s="49"/>
      <c r="G98" s="128"/>
      <c r="H98" s="263"/>
      <c r="I98" s="252"/>
      <c r="J98" s="132"/>
    </row>
    <row r="99" spans="2:10" s="45" customFormat="1" ht="15.75">
      <c r="C99" s="139" t="s">
        <v>1</v>
      </c>
      <c r="D99" s="112"/>
      <c r="E99" s="112"/>
      <c r="F99" s="112"/>
      <c r="G99" s="112"/>
      <c r="H99" s="258"/>
      <c r="I99" s="246"/>
    </row>
    <row r="100" spans="2:10" s="45" customFormat="1" ht="15.75">
      <c r="I100" s="246"/>
    </row>
    <row r="101" spans="2:10" s="45" customFormat="1" ht="21">
      <c r="B101" s="120"/>
      <c r="I101" s="246"/>
    </row>
    <row r="102" spans="2:10" s="45" customFormat="1" ht="18.75" customHeight="1">
      <c r="B102" s="758" t="s">
        <v>211</v>
      </c>
      <c r="C102" s="758"/>
      <c r="D102" s="758"/>
      <c r="E102" s="758"/>
      <c r="F102" s="758"/>
      <c r="G102" s="758"/>
      <c r="I102" s="246"/>
    </row>
    <row r="103" spans="2:10" s="45" customFormat="1" ht="6.95" customHeight="1">
      <c r="B103" s="120"/>
      <c r="C103" s="140"/>
      <c r="D103" s="115"/>
      <c r="E103" s="115"/>
      <c r="F103" s="115"/>
      <c r="G103" s="115"/>
      <c r="H103" s="240"/>
      <c r="I103" s="246"/>
    </row>
    <row r="104" spans="2:10" s="45" customFormat="1" ht="15.75" customHeight="1">
      <c r="B104" s="120"/>
      <c r="C104" s="649"/>
      <c r="D104" s="132"/>
      <c r="E104" s="132"/>
      <c r="F104" s="132"/>
      <c r="G104" s="132"/>
      <c r="H104" s="255"/>
      <c r="I104" s="246"/>
    </row>
    <row r="105" spans="2:10" s="45" customFormat="1" ht="15.75" customHeight="1">
      <c r="B105" s="120"/>
      <c r="C105" s="650" t="s">
        <v>212</v>
      </c>
      <c r="D105" s="132"/>
      <c r="E105" s="132"/>
      <c r="F105" s="132"/>
      <c r="G105" s="132"/>
      <c r="H105" s="255"/>
      <c r="I105" s="246"/>
    </row>
    <row r="106" spans="2:10" s="45" customFormat="1" ht="15.75" customHeight="1">
      <c r="B106" s="120"/>
      <c r="C106" s="138" t="s">
        <v>213</v>
      </c>
      <c r="D106" s="132"/>
      <c r="E106" s="132"/>
      <c r="F106" s="132"/>
      <c r="G106" s="132"/>
      <c r="H106" s="255"/>
      <c r="I106" s="246"/>
    </row>
    <row r="107" spans="2:10" s="45" customFormat="1" ht="15.75" customHeight="1">
      <c r="B107" s="120"/>
      <c r="C107" s="138" t="s">
        <v>214</v>
      </c>
      <c r="D107" s="132"/>
      <c r="E107" s="132"/>
      <c r="F107" s="132"/>
      <c r="G107" s="132"/>
      <c r="H107" s="255"/>
      <c r="I107" s="246"/>
    </row>
    <row r="108" spans="2:10" s="45" customFormat="1" ht="15.75" customHeight="1">
      <c r="B108" s="120"/>
      <c r="C108" s="138" t="s">
        <v>215</v>
      </c>
      <c r="D108" s="132"/>
      <c r="E108" s="132"/>
      <c r="F108" s="132"/>
      <c r="G108" s="132"/>
      <c r="H108" s="255"/>
      <c r="I108" s="246"/>
    </row>
    <row r="109" spans="2:10" s="45" customFormat="1" ht="15.75" customHeight="1">
      <c r="B109" s="120"/>
      <c r="C109" s="138" t="s">
        <v>216</v>
      </c>
      <c r="D109" s="132"/>
      <c r="E109" s="132"/>
      <c r="F109" s="132"/>
      <c r="G109" s="132"/>
      <c r="H109" s="255"/>
      <c r="I109" s="246"/>
    </row>
    <row r="110" spans="2:10" s="45" customFormat="1" ht="15.75" customHeight="1">
      <c r="B110" s="120"/>
      <c r="C110" s="138"/>
      <c r="D110" s="651" t="s">
        <v>217</v>
      </c>
      <c r="E110" s="653" t="s">
        <v>218</v>
      </c>
      <c r="F110" s="132"/>
      <c r="G110" s="132"/>
      <c r="H110" s="255"/>
      <c r="I110" s="246"/>
    </row>
    <row r="111" spans="2:10" s="45" customFormat="1" ht="15.75" customHeight="1">
      <c r="B111" s="120"/>
      <c r="C111" s="138"/>
      <c r="D111" s="132"/>
      <c r="E111" s="132"/>
      <c r="F111" s="132"/>
      <c r="G111" s="132"/>
      <c r="H111" s="255"/>
      <c r="I111" s="246"/>
    </row>
    <row r="112" spans="2:10" s="45" customFormat="1" ht="15.75" customHeight="1">
      <c r="B112" s="120"/>
      <c r="C112" s="138"/>
      <c r="D112" s="132"/>
      <c r="E112" s="132"/>
      <c r="F112" s="132"/>
      <c r="G112" s="132"/>
      <c r="H112" s="255"/>
      <c r="I112" s="246"/>
    </row>
    <row r="113" spans="1:9" s="45" customFormat="1" ht="15.75" customHeight="1">
      <c r="B113" s="120"/>
      <c r="C113" s="650" t="s">
        <v>219</v>
      </c>
      <c r="D113" s="132"/>
      <c r="E113" s="132"/>
      <c r="F113" s="132"/>
      <c r="G113" s="132"/>
      <c r="H113" s="255"/>
      <c r="I113" s="246"/>
    </row>
    <row r="114" spans="1:9" s="45" customFormat="1" ht="21">
      <c r="B114" s="120"/>
      <c r="C114" s="143" t="s">
        <v>220</v>
      </c>
      <c r="D114" s="443">
        <f>'FTE Calculator (if needed)'!K41</f>
        <v>0</v>
      </c>
      <c r="E114" s="132"/>
      <c r="F114" s="132"/>
      <c r="G114" s="132"/>
      <c r="H114" s="255"/>
      <c r="I114" s="246"/>
    </row>
    <row r="115" spans="1:9" s="45" customFormat="1" ht="15.75">
      <c r="C115" s="143" t="s">
        <v>221</v>
      </c>
      <c r="D115" s="444">
        <f>'FTE Calculator (if needed)'!K40</f>
        <v>0</v>
      </c>
      <c r="E115" s="132"/>
      <c r="F115" s="142"/>
      <c r="G115" s="132"/>
      <c r="H115" s="255"/>
      <c r="I115" s="246"/>
    </row>
    <row r="116" spans="1:9" ht="15.75">
      <c r="A116" s="45"/>
      <c r="C116" s="143" t="s">
        <v>222</v>
      </c>
      <c r="D116" s="141">
        <f>D114-D115</f>
        <v>0</v>
      </c>
      <c r="E116" s="142"/>
      <c r="F116" s="142"/>
      <c r="G116" s="142"/>
      <c r="H116" s="260"/>
      <c r="I116" s="251"/>
    </row>
    <row r="117" spans="1:9" ht="15.75">
      <c r="A117" s="45"/>
      <c r="C117" s="143" t="s">
        <v>526</v>
      </c>
      <c r="D117" s="472">
        <v>0</v>
      </c>
      <c r="E117" s="142"/>
      <c r="F117" s="142"/>
      <c r="G117" s="142"/>
      <c r="H117" s="260"/>
      <c r="I117" s="251"/>
    </row>
    <row r="118" spans="1:9" ht="15.75">
      <c r="A118" s="45"/>
      <c r="C118" s="143" t="s">
        <v>223</v>
      </c>
      <c r="D118" s="142"/>
      <c r="E118" s="652" t="str">
        <f>IF(AND(D116&gt;=0,D117&gt;=D116),"Yes","No")</f>
        <v>Yes</v>
      </c>
      <c r="G118" s="142"/>
      <c r="H118" s="260"/>
      <c r="I118" s="251"/>
    </row>
    <row r="119" spans="1:9" ht="15.75">
      <c r="A119" s="45"/>
      <c r="C119" s="143"/>
      <c r="D119" s="142"/>
      <c r="E119" s="172"/>
      <c r="G119" s="142"/>
      <c r="H119" s="260"/>
      <c r="I119" s="251"/>
    </row>
    <row r="120" spans="1:9" ht="15.75">
      <c r="A120" s="45"/>
      <c r="C120" s="608" t="s">
        <v>224</v>
      </c>
      <c r="D120" s="142"/>
      <c r="E120" s="172"/>
      <c r="G120" s="142"/>
      <c r="H120" s="260"/>
      <c r="I120" s="251"/>
    </row>
    <row r="121" spans="1:9" ht="33" customHeight="1">
      <c r="A121" s="45"/>
      <c r="C121" s="764" t="s">
        <v>225</v>
      </c>
      <c r="D121" s="765"/>
      <c r="E121" s="765"/>
      <c r="F121" s="765"/>
      <c r="G121" s="765"/>
      <c r="H121" s="766"/>
      <c r="I121" s="251"/>
    </row>
    <row r="122" spans="1:9" ht="15.75">
      <c r="A122" s="45"/>
      <c r="C122" s="645" t="s">
        <v>226</v>
      </c>
      <c r="D122" s="142"/>
      <c r="E122" s="172"/>
      <c r="G122" s="142"/>
      <c r="H122" s="260"/>
      <c r="I122" s="251"/>
    </row>
    <row r="123" spans="1:9" ht="15.75">
      <c r="A123" s="45"/>
      <c r="C123" s="645" t="s">
        <v>227</v>
      </c>
      <c r="D123" s="142"/>
      <c r="E123" s="172"/>
      <c r="G123" s="142"/>
      <c r="H123" s="260"/>
      <c r="I123" s="251"/>
    </row>
    <row r="124" spans="1:9" ht="15.75">
      <c r="A124" s="45"/>
      <c r="C124" s="144"/>
      <c r="D124" s="145"/>
      <c r="E124" s="145"/>
      <c r="F124" s="145"/>
      <c r="G124" s="145"/>
      <c r="H124" s="261"/>
      <c r="I124" s="251"/>
    </row>
    <row r="125" spans="1:9" ht="15.75">
      <c r="A125" s="45"/>
      <c r="C125" s="52" t="s">
        <v>1</v>
      </c>
      <c r="I125" s="251"/>
    </row>
    <row r="126" spans="1:9" ht="16.5" thickBot="1">
      <c r="A126" s="45"/>
      <c r="I126" s="251"/>
    </row>
    <row r="127" spans="1:9" ht="19.5" customHeight="1">
      <c r="A127" s="767" t="s">
        <v>520</v>
      </c>
      <c r="B127" s="768"/>
      <c r="C127" s="768"/>
      <c r="D127" s="768"/>
      <c r="E127" s="768"/>
      <c r="F127" s="768"/>
      <c r="G127" s="768"/>
      <c r="H127" s="769"/>
      <c r="I127" s="253"/>
    </row>
    <row r="128" spans="1:9" ht="19.5" thickBot="1">
      <c r="A128" s="770"/>
      <c r="B128" s="771"/>
      <c r="C128" s="771"/>
      <c r="D128" s="771"/>
      <c r="E128" s="771"/>
      <c r="F128" s="771"/>
      <c r="G128" s="771"/>
      <c r="H128" s="772"/>
      <c r="I128" s="254"/>
    </row>
  </sheetData>
  <sheetProtection formatCells="0" formatColumns="0" formatRows="0" insertColumns="0" insertRows="0" insertHyperlinks="0" deleteColumns="0" deleteRows="0" selectLockedCells="1" sort="0" autoFilter="0" pivotTables="0"/>
  <mergeCells count="24">
    <mergeCell ref="C121:H121"/>
    <mergeCell ref="A127:H128"/>
    <mergeCell ref="A1:J1"/>
    <mergeCell ref="A2:J2"/>
    <mergeCell ref="A6:F6"/>
    <mergeCell ref="C94:F94"/>
    <mergeCell ref="C96:F96"/>
    <mergeCell ref="J63:N63"/>
    <mergeCell ref="C32:E32"/>
    <mergeCell ref="C34:F34"/>
    <mergeCell ref="C93:F93"/>
    <mergeCell ref="C47:F47"/>
    <mergeCell ref="C51:E51"/>
    <mergeCell ref="B39:G39"/>
    <mergeCell ref="C49:H49"/>
    <mergeCell ref="C50:F50"/>
    <mergeCell ref="C37:E37"/>
    <mergeCell ref="B90:G90"/>
    <mergeCell ref="B102:G102"/>
    <mergeCell ref="C97:F97"/>
    <mergeCell ref="C40:G40"/>
    <mergeCell ref="C57:J57"/>
    <mergeCell ref="B60:G60"/>
    <mergeCell ref="B84:G84"/>
  </mergeCells>
  <phoneticPr fontId="25" type="noConversion"/>
  <dataValidations count="1">
    <dataValidation type="list" allowBlank="1" showInputMessage="1" showErrorMessage="1" sqref="E110" xr:uid="{3ED47690-080D-4C2A-A911-563564DC5D3E}">
      <formula1>"Yes, No"</formula1>
    </dataValidation>
  </dataValidations>
  <pageMargins left="0.7" right="0.7" top="0.75" bottom="0.75" header="0.3" footer="0.3"/>
  <pageSetup scale="48"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08EF-695E-4AE4-A544-B9830551F6B0}">
  <dimension ref="A1:S69"/>
  <sheetViews>
    <sheetView workbookViewId="0">
      <selection activeCell="K8" sqref="K8"/>
    </sheetView>
  </sheetViews>
  <sheetFormatPr defaultRowHeight="15"/>
  <cols>
    <col min="1" max="1" width="18.7109375" customWidth="1"/>
    <col min="2" max="2" width="15" customWidth="1"/>
    <col min="3" max="3" width="14" customWidth="1"/>
    <col min="4" max="4" width="25.7109375" customWidth="1"/>
    <col min="10" max="10" width="18.140625" bestFit="1" customWidth="1"/>
    <col min="11" max="14" width="10.28515625" customWidth="1"/>
  </cols>
  <sheetData>
    <row r="1" spans="1:16" ht="33.75">
      <c r="A1" s="773" t="s">
        <v>120</v>
      </c>
      <c r="B1" s="774"/>
      <c r="C1" s="774"/>
      <c r="D1" s="774"/>
      <c r="E1" s="774"/>
      <c r="F1" s="774"/>
      <c r="G1" s="774"/>
      <c r="H1" s="774"/>
      <c r="I1" s="774"/>
      <c r="J1" s="774"/>
      <c r="K1" s="774"/>
      <c r="L1" s="774"/>
      <c r="M1" s="774"/>
      <c r="N1" s="774"/>
      <c r="O1" s="774"/>
      <c r="P1" s="774"/>
    </row>
    <row r="2" spans="1:16" ht="33.75">
      <c r="A2" s="773" t="s">
        <v>228</v>
      </c>
      <c r="B2" s="774"/>
      <c r="C2" s="774"/>
      <c r="D2" s="774"/>
      <c r="E2" s="774"/>
      <c r="F2" s="774"/>
      <c r="G2" s="774"/>
      <c r="H2" s="774"/>
      <c r="I2" s="774"/>
      <c r="J2" s="774"/>
      <c r="K2" s="774"/>
      <c r="L2" s="774"/>
      <c r="M2" s="774"/>
      <c r="N2" s="774"/>
      <c r="O2" s="774"/>
      <c r="P2" s="774"/>
    </row>
    <row r="3" spans="1:16" ht="18.75">
      <c r="A3" s="290" t="s">
        <v>6</v>
      </c>
    </row>
    <row r="4" spans="1:16" ht="15.75">
      <c r="A4" s="283" t="str">
        <f>'PPP Forgiveness Calculator'!A4</f>
        <v>As of 6/24/2020</v>
      </c>
    </row>
    <row r="6" spans="1:16" ht="15.75">
      <c r="A6" s="349" t="s">
        <v>124</v>
      </c>
      <c r="B6" s="350"/>
    </row>
    <row r="7" spans="1:16" ht="15.75">
      <c r="A7" s="445" t="s">
        <v>518</v>
      </c>
      <c r="B7" s="459"/>
      <c r="C7" s="459"/>
      <c r="D7" s="459"/>
      <c r="E7" s="459"/>
      <c r="F7" s="459"/>
      <c r="G7" s="459"/>
      <c r="H7" s="459"/>
      <c r="I7" s="459"/>
      <c r="J7" s="459"/>
    </row>
    <row r="9" spans="1:16" ht="18.75">
      <c r="A9" s="332" t="s">
        <v>229</v>
      </c>
      <c r="B9" s="333"/>
      <c r="C9" s="333"/>
      <c r="D9" s="333"/>
      <c r="E9" s="333"/>
      <c r="F9" s="333"/>
      <c r="G9" s="333"/>
      <c r="H9" s="333"/>
      <c r="I9" s="333"/>
      <c r="J9" s="333"/>
      <c r="K9" s="333"/>
      <c r="L9" s="333"/>
      <c r="M9" s="333"/>
      <c r="N9" s="333"/>
    </row>
    <row r="10" spans="1:16">
      <c r="A10" s="333" t="s">
        <v>230</v>
      </c>
      <c r="B10" s="333"/>
      <c r="C10" s="333"/>
      <c r="D10" s="333"/>
      <c r="E10" s="333"/>
      <c r="F10" s="333"/>
      <c r="G10" s="333"/>
      <c r="H10" s="333"/>
      <c r="I10" s="333"/>
      <c r="J10" s="333"/>
      <c r="K10" s="333"/>
      <c r="L10" s="333"/>
      <c r="M10" s="333"/>
      <c r="N10" s="333"/>
    </row>
    <row r="11" spans="1:16" ht="15.75" thickBot="1"/>
    <row r="12" spans="1:16">
      <c r="A12" s="363" t="s">
        <v>231</v>
      </c>
      <c r="B12" s="337"/>
      <c r="C12" s="337"/>
      <c r="D12" s="337"/>
      <c r="E12" s="339"/>
      <c r="F12" s="339"/>
      <c r="G12" s="339"/>
      <c r="H12" s="339"/>
      <c r="I12" s="339"/>
      <c r="J12" s="339"/>
      <c r="K12" s="339"/>
      <c r="L12" s="339"/>
      <c r="M12" s="339"/>
      <c r="N12" s="340"/>
    </row>
    <row r="13" spans="1:16">
      <c r="A13" s="341"/>
      <c r="J13" s="318"/>
      <c r="N13" s="342"/>
    </row>
    <row r="14" spans="1:16" s="381" customFormat="1">
      <c r="A14" s="584" t="s">
        <v>232</v>
      </c>
      <c r="J14" s="473">
        <f>'Schedule A Worksheet'!C22</f>
        <v>0</v>
      </c>
      <c r="K14" s="440" t="s">
        <v>233</v>
      </c>
      <c r="N14" s="538"/>
    </row>
    <row r="15" spans="1:16">
      <c r="A15" s="341"/>
      <c r="J15" s="318"/>
      <c r="N15" s="342"/>
    </row>
    <row r="16" spans="1:16">
      <c r="A16" s="341" t="s">
        <v>234</v>
      </c>
      <c r="J16" s="473">
        <f>'Schedule A Worksheet'!D20</f>
        <v>0</v>
      </c>
      <c r="K16" s="335" t="s">
        <v>233</v>
      </c>
      <c r="N16" s="342"/>
    </row>
    <row r="17" spans="1:14">
      <c r="A17" s="341"/>
      <c r="J17" s="318"/>
      <c r="N17" s="342"/>
    </row>
    <row r="18" spans="1:14" s="381" customFormat="1">
      <c r="A18" s="584" t="s">
        <v>235</v>
      </c>
      <c r="J18" s="473">
        <f>'Schedule A Worksheet'!E22</f>
        <v>0</v>
      </c>
      <c r="K18" s="440" t="s">
        <v>233</v>
      </c>
      <c r="N18" s="538"/>
    </row>
    <row r="19" spans="1:14">
      <c r="A19" s="797" t="s">
        <v>236</v>
      </c>
      <c r="B19" s="798"/>
      <c r="C19" s="798"/>
      <c r="D19" s="798"/>
      <c r="E19" s="798"/>
      <c r="F19" s="798"/>
      <c r="G19" s="798"/>
      <c r="H19" s="798"/>
      <c r="I19" s="798"/>
      <c r="J19" s="318"/>
      <c r="N19" s="342"/>
    </row>
    <row r="20" spans="1:14">
      <c r="A20" s="797"/>
      <c r="B20" s="798"/>
      <c r="C20" s="798"/>
      <c r="D20" s="798"/>
      <c r="E20" s="798"/>
      <c r="F20" s="798"/>
      <c r="G20" s="798"/>
      <c r="H20" s="798"/>
      <c r="I20" s="798"/>
      <c r="J20" s="318"/>
      <c r="N20" s="342"/>
    </row>
    <row r="21" spans="1:14">
      <c r="A21" s="797"/>
      <c r="B21" s="798"/>
      <c r="C21" s="798"/>
      <c r="D21" s="798"/>
      <c r="E21" s="798"/>
      <c r="F21" s="798"/>
      <c r="G21" s="798"/>
      <c r="H21" s="798"/>
      <c r="I21" s="798"/>
      <c r="J21" s="318"/>
      <c r="N21" s="342"/>
    </row>
    <row r="22" spans="1:14" ht="15.75" thickBot="1">
      <c r="A22" s="799"/>
      <c r="B22" s="800"/>
      <c r="C22" s="800"/>
      <c r="D22" s="800"/>
      <c r="E22" s="800"/>
      <c r="F22" s="800"/>
      <c r="G22" s="800"/>
      <c r="H22" s="800"/>
      <c r="I22" s="800"/>
      <c r="J22" s="365"/>
      <c r="K22" s="366"/>
      <c r="L22" s="347"/>
      <c r="M22" s="347"/>
      <c r="N22" s="348"/>
    </row>
    <row r="23" spans="1:14" ht="15.75" thickBot="1">
      <c r="A23" s="367"/>
      <c r="B23" s="367"/>
      <c r="C23" s="367"/>
      <c r="D23" s="367"/>
      <c r="E23" s="367"/>
      <c r="F23" s="367"/>
      <c r="G23" s="367"/>
      <c r="H23" s="367"/>
      <c r="I23" s="367"/>
      <c r="J23" s="318"/>
    </row>
    <row r="24" spans="1:14">
      <c r="A24" s="363" t="s">
        <v>237</v>
      </c>
      <c r="B24" s="339"/>
      <c r="C24" s="339"/>
      <c r="D24" s="339"/>
      <c r="E24" s="339"/>
      <c r="F24" s="339"/>
      <c r="G24" s="339"/>
      <c r="H24" s="339"/>
      <c r="I24" s="339"/>
      <c r="J24" s="368"/>
      <c r="K24" s="339"/>
      <c r="L24" s="339"/>
      <c r="M24" s="339"/>
      <c r="N24" s="340"/>
    </row>
    <row r="25" spans="1:14">
      <c r="A25" s="341"/>
      <c r="J25" s="318"/>
      <c r="N25" s="342"/>
    </row>
    <row r="26" spans="1:14" s="381" customFormat="1">
      <c r="A26" s="584" t="s">
        <v>238</v>
      </c>
      <c r="J26" s="473">
        <f>'Schedule A Worksheet'!C33</f>
        <v>0</v>
      </c>
      <c r="K26" s="440" t="s">
        <v>233</v>
      </c>
      <c r="N26" s="538"/>
    </row>
    <row r="27" spans="1:14">
      <c r="A27" s="341"/>
      <c r="J27" s="318"/>
      <c r="N27" s="342"/>
    </row>
    <row r="28" spans="1:14">
      <c r="A28" s="341" t="s">
        <v>239</v>
      </c>
      <c r="J28" s="473">
        <f>'Schedule A Worksheet'!D32</f>
        <v>0</v>
      </c>
      <c r="K28" s="335" t="s">
        <v>233</v>
      </c>
      <c r="N28" s="342"/>
    </row>
    <row r="29" spans="1:14" ht="15.75" thickBot="1">
      <c r="A29" s="346"/>
      <c r="B29" s="347"/>
      <c r="C29" s="347"/>
      <c r="D29" s="347"/>
      <c r="E29" s="347"/>
      <c r="F29" s="347"/>
      <c r="G29" s="347"/>
      <c r="H29" s="347"/>
      <c r="I29" s="347"/>
      <c r="J29" s="365"/>
      <c r="K29" s="347"/>
      <c r="L29" s="347"/>
      <c r="M29" s="347"/>
      <c r="N29" s="348"/>
    </row>
    <row r="30" spans="1:14" ht="15.75" thickBot="1">
      <c r="J30" s="318"/>
    </row>
    <row r="31" spans="1:14">
      <c r="A31" s="363" t="s">
        <v>240</v>
      </c>
      <c r="B31" s="369"/>
      <c r="C31" s="369"/>
      <c r="D31" s="369"/>
      <c r="E31" s="369"/>
      <c r="F31" s="369"/>
      <c r="G31" s="369"/>
      <c r="H31" s="369"/>
      <c r="I31" s="369"/>
      <c r="J31" s="368"/>
      <c r="K31" s="339"/>
      <c r="L31" s="339"/>
      <c r="M31" s="339"/>
      <c r="N31" s="340"/>
    </row>
    <row r="32" spans="1:14">
      <c r="A32" s="370" t="s">
        <v>241</v>
      </c>
      <c r="J32" s="318"/>
      <c r="N32" s="342"/>
    </row>
    <row r="33" spans="1:19">
      <c r="A33" s="341" t="s">
        <v>242</v>
      </c>
      <c r="J33" s="473">
        <f>'Forgiveness Expense Tracker'!L80</f>
        <v>0</v>
      </c>
      <c r="K33" s="585" t="s">
        <v>187</v>
      </c>
      <c r="N33" s="342"/>
    </row>
    <row r="34" spans="1:19">
      <c r="A34" s="341"/>
      <c r="J34" s="318"/>
      <c r="N34" s="342"/>
    </row>
    <row r="35" spans="1:19">
      <c r="A35" s="341" t="s">
        <v>243</v>
      </c>
      <c r="J35" s="473">
        <f>'Forgiveness Expense Tracker'!N80</f>
        <v>0</v>
      </c>
      <c r="K35" s="585" t="s">
        <v>187</v>
      </c>
      <c r="N35" s="342"/>
    </row>
    <row r="36" spans="1:19">
      <c r="A36" s="341"/>
      <c r="J36" s="318"/>
      <c r="N36" s="342"/>
    </row>
    <row r="37" spans="1:19">
      <c r="A37" s="341" t="s">
        <v>244</v>
      </c>
      <c r="J37" s="473">
        <f>'Forgiveness Expense Tracker'!J80</f>
        <v>0</v>
      </c>
      <c r="K37" s="585" t="s">
        <v>187</v>
      </c>
      <c r="N37" s="342"/>
    </row>
    <row r="38" spans="1:19" ht="15.75" thickBot="1">
      <c r="A38" s="346"/>
      <c r="B38" s="347"/>
      <c r="C38" s="347"/>
      <c r="D38" s="347"/>
      <c r="E38" s="347"/>
      <c r="F38" s="347"/>
      <c r="G38" s="347"/>
      <c r="H38" s="347"/>
      <c r="I38" s="347"/>
      <c r="J38" s="365"/>
      <c r="K38" s="347"/>
      <c r="L38" s="347"/>
      <c r="M38" s="347"/>
      <c r="N38" s="348"/>
    </row>
    <row r="39" spans="1:19" ht="15.75" thickBot="1">
      <c r="J39" s="318"/>
    </row>
    <row r="40" spans="1:19">
      <c r="A40" s="363" t="s">
        <v>245</v>
      </c>
      <c r="B40" s="339"/>
      <c r="C40" s="339"/>
      <c r="D40" s="339"/>
      <c r="E40" s="339"/>
      <c r="F40" s="339"/>
      <c r="G40" s="339"/>
      <c r="H40" s="339"/>
      <c r="I40" s="339"/>
      <c r="J40" s="368"/>
      <c r="K40" s="339"/>
      <c r="L40" s="339"/>
      <c r="M40" s="339"/>
      <c r="N40" s="340"/>
    </row>
    <row r="41" spans="1:19">
      <c r="A41" s="341" t="s">
        <v>246</v>
      </c>
      <c r="J41" s="473">
        <f>'Salary &amp; Wage Calc (if needed)'!H98</f>
        <v>0</v>
      </c>
      <c r="K41" s="335" t="s">
        <v>247</v>
      </c>
      <c r="N41" s="342"/>
    </row>
    <row r="42" spans="1:19">
      <c r="A42" s="801" t="s">
        <v>248</v>
      </c>
      <c r="B42" s="801"/>
      <c r="C42" s="801"/>
      <c r="D42" s="801"/>
      <c r="E42" s="801"/>
      <c r="F42" s="801"/>
      <c r="G42" s="801"/>
      <c r="H42" s="801"/>
      <c r="I42" s="801"/>
      <c r="J42" s="633"/>
      <c r="K42" s="335"/>
      <c r="N42" s="342"/>
    </row>
    <row r="43" spans="1:19" ht="15.75" thickBot="1">
      <c r="A43" s="347" t="s">
        <v>249</v>
      </c>
      <c r="B43" s="347"/>
      <c r="C43" s="347"/>
      <c r="D43" s="347"/>
      <c r="E43" s="347"/>
      <c r="F43" s="347"/>
      <c r="G43" s="347"/>
      <c r="H43" s="347"/>
      <c r="I43" s="347"/>
      <c r="J43" s="365"/>
      <c r="K43" s="347"/>
      <c r="L43" s="347"/>
      <c r="M43" s="347"/>
      <c r="N43" s="348"/>
    </row>
    <row r="44" spans="1:19" ht="15.75" thickBot="1">
      <c r="S44" s="318"/>
    </row>
    <row r="45" spans="1:19">
      <c r="A45" s="363" t="s">
        <v>192</v>
      </c>
      <c r="B45" s="339"/>
      <c r="C45" s="339"/>
      <c r="D45" s="339"/>
      <c r="E45" s="339"/>
      <c r="F45" s="339"/>
      <c r="G45" s="339"/>
      <c r="H45" s="339"/>
      <c r="I45" s="339"/>
      <c r="J45" s="368"/>
      <c r="K45" s="339"/>
      <c r="L45" s="339"/>
      <c r="M45" s="339"/>
      <c r="N45" s="340"/>
    </row>
    <row r="46" spans="1:19">
      <c r="A46" s="341"/>
      <c r="J46" s="318"/>
      <c r="N46" s="342"/>
    </row>
    <row r="47" spans="1:19">
      <c r="A47" s="341" t="s">
        <v>250</v>
      </c>
      <c r="J47" s="364">
        <f>J14+J26+J33+J35+J37+J41</f>
        <v>0</v>
      </c>
      <c r="K47" s="335" t="s">
        <v>251</v>
      </c>
      <c r="N47" s="342"/>
    </row>
    <row r="48" spans="1:19" ht="15.75" thickBot="1">
      <c r="A48" s="346"/>
      <c r="B48" s="347"/>
      <c r="C48" s="347"/>
      <c r="D48" s="347"/>
      <c r="E48" s="347"/>
      <c r="F48" s="347"/>
      <c r="G48" s="347"/>
      <c r="H48" s="347"/>
      <c r="I48" s="347"/>
      <c r="J48" s="365"/>
      <c r="K48" s="347"/>
      <c r="L48" s="347"/>
      <c r="M48" s="347"/>
      <c r="N48" s="348"/>
    </row>
    <row r="49" spans="1:14" ht="15.75" thickBot="1">
      <c r="J49" s="318"/>
    </row>
    <row r="50" spans="1:14">
      <c r="A50" s="363" t="s">
        <v>252</v>
      </c>
      <c r="B50" s="339"/>
      <c r="C50" s="339"/>
      <c r="D50" s="371" t="s">
        <v>253</v>
      </c>
      <c r="E50" s="339"/>
      <c r="F50" s="339"/>
      <c r="G50" s="339"/>
      <c r="H50" s="339"/>
      <c r="I50" s="339"/>
      <c r="J50" s="368"/>
      <c r="K50" s="339"/>
      <c r="L50" s="339"/>
      <c r="M50" s="339"/>
      <c r="N50" s="340"/>
    </row>
    <row r="51" spans="1:14">
      <c r="A51" s="372" t="s">
        <v>254</v>
      </c>
      <c r="B51" s="385"/>
      <c r="C51" s="385"/>
      <c r="D51" s="541"/>
      <c r="E51" s="385"/>
      <c r="F51" s="385"/>
      <c r="G51" s="385"/>
      <c r="H51" s="385"/>
      <c r="I51" s="385"/>
      <c r="J51" s="647"/>
      <c r="K51" s="385"/>
      <c r="L51" s="385"/>
      <c r="M51" s="385"/>
      <c r="N51" s="342"/>
    </row>
    <row r="52" spans="1:14" ht="15" customHeight="1">
      <c r="A52" s="802" t="s">
        <v>255</v>
      </c>
      <c r="B52" s="803"/>
      <c r="C52" s="803"/>
      <c r="D52" s="803"/>
      <c r="E52" s="803"/>
      <c r="F52" s="803"/>
      <c r="G52" s="803"/>
      <c r="H52" s="803"/>
      <c r="I52" s="803"/>
      <c r="J52" s="318"/>
      <c r="N52" s="342"/>
    </row>
    <row r="53" spans="1:14">
      <c r="A53" s="648" t="s">
        <v>256</v>
      </c>
      <c r="B53" s="694"/>
      <c r="C53" s="694"/>
      <c r="D53" s="694"/>
      <c r="E53" s="694"/>
      <c r="F53" s="694"/>
      <c r="G53" s="694"/>
      <c r="H53" s="694"/>
      <c r="J53" s="318"/>
      <c r="N53" s="342"/>
    </row>
    <row r="54" spans="1:14">
      <c r="A54" s="634" t="s">
        <v>257</v>
      </c>
      <c r="B54" s="694"/>
      <c r="C54" s="694"/>
      <c r="D54" s="694"/>
      <c r="E54" s="694"/>
      <c r="F54" s="694"/>
      <c r="G54" s="694"/>
      <c r="H54" s="694"/>
      <c r="J54" s="318"/>
      <c r="N54" s="342"/>
    </row>
    <row r="55" spans="1:14">
      <c r="A55" s="648" t="s">
        <v>258</v>
      </c>
      <c r="B55" s="694"/>
      <c r="C55" s="694"/>
      <c r="D55" s="694"/>
      <c r="E55" s="694"/>
      <c r="F55" s="694"/>
      <c r="G55" s="694"/>
      <c r="H55" s="694"/>
      <c r="J55" s="318"/>
      <c r="N55" s="342"/>
    </row>
    <row r="56" spans="1:14">
      <c r="A56" s="648" t="s">
        <v>259</v>
      </c>
      <c r="B56" s="694"/>
      <c r="C56" s="694"/>
      <c r="D56" s="694"/>
      <c r="E56" s="694"/>
      <c r="F56" s="694"/>
      <c r="G56" s="694"/>
      <c r="H56" s="694"/>
      <c r="J56" s="318"/>
      <c r="N56" s="342"/>
    </row>
    <row r="57" spans="1:14">
      <c r="A57" s="648" t="s">
        <v>260</v>
      </c>
      <c r="B57" s="694"/>
      <c r="C57" s="694"/>
      <c r="D57" s="694"/>
      <c r="E57" s="694"/>
      <c r="F57" s="694"/>
      <c r="G57" s="694"/>
      <c r="H57" s="694"/>
      <c r="J57" s="318"/>
      <c r="N57" s="342"/>
    </row>
    <row r="58" spans="1:14">
      <c r="A58" s="634" t="s">
        <v>261</v>
      </c>
      <c r="B58" s="694"/>
      <c r="C58" s="694"/>
      <c r="D58" s="694"/>
      <c r="E58" s="694"/>
      <c r="F58" s="694"/>
      <c r="G58" s="694"/>
      <c r="H58" s="694"/>
      <c r="J58" s="318"/>
      <c r="N58" s="342"/>
    </row>
    <row r="59" spans="1:14">
      <c r="A59" s="341"/>
      <c r="J59" s="318"/>
      <c r="N59" s="342"/>
    </row>
    <row r="60" spans="1:14">
      <c r="A60" s="341" t="s">
        <v>262</v>
      </c>
      <c r="J60" s="646">
        <f>'FTE Calculator (if needed)'!K39</f>
        <v>0</v>
      </c>
      <c r="K60" s="335" t="s">
        <v>263</v>
      </c>
      <c r="N60" s="342"/>
    </row>
    <row r="61" spans="1:14">
      <c r="A61" s="341"/>
      <c r="J61" s="318"/>
      <c r="N61" s="342"/>
    </row>
    <row r="62" spans="1:14">
      <c r="A62" s="341" t="s">
        <v>264</v>
      </c>
      <c r="J62" s="373">
        <f>+J16+J28</f>
        <v>0</v>
      </c>
      <c r="N62" s="342"/>
    </row>
    <row r="63" spans="1:14">
      <c r="A63" s="341"/>
      <c r="J63" s="318"/>
      <c r="N63" s="342"/>
    </row>
    <row r="64" spans="1:14">
      <c r="A64" s="341" t="s">
        <v>265</v>
      </c>
      <c r="J64" s="374" t="e">
        <f>J62/J60</f>
        <v>#DIV/0!</v>
      </c>
      <c r="K64" s="375" t="s">
        <v>266</v>
      </c>
      <c r="N64" s="342"/>
    </row>
    <row r="65" spans="1:14" ht="15.75" thickBot="1">
      <c r="A65" s="346"/>
      <c r="B65" s="347"/>
      <c r="C65" s="347"/>
      <c r="D65" s="347"/>
      <c r="E65" s="347"/>
      <c r="F65" s="347"/>
      <c r="G65" s="347"/>
      <c r="H65" s="347"/>
      <c r="I65" s="347"/>
      <c r="J65" s="347"/>
      <c r="K65" s="347"/>
      <c r="L65" s="347"/>
      <c r="M65" s="347"/>
      <c r="N65" s="348"/>
    </row>
    <row r="66" spans="1:14" ht="15.75" thickBot="1"/>
    <row r="67" spans="1:14" ht="15" customHeight="1">
      <c r="A67" s="788" t="s">
        <v>267</v>
      </c>
      <c r="B67" s="789"/>
      <c r="C67" s="789"/>
      <c r="D67" s="789"/>
      <c r="E67" s="789"/>
      <c r="F67" s="789"/>
      <c r="G67" s="789"/>
      <c r="H67" s="789"/>
      <c r="I67" s="789"/>
      <c r="J67" s="789"/>
      <c r="K67" s="789"/>
      <c r="L67" s="789"/>
      <c r="M67" s="789"/>
      <c r="N67" s="790"/>
    </row>
    <row r="68" spans="1:14">
      <c r="A68" s="791"/>
      <c r="B68" s="792"/>
      <c r="C68" s="792"/>
      <c r="D68" s="792"/>
      <c r="E68" s="792"/>
      <c r="F68" s="792"/>
      <c r="G68" s="792"/>
      <c r="H68" s="792"/>
      <c r="I68" s="792"/>
      <c r="J68" s="792"/>
      <c r="K68" s="792"/>
      <c r="L68" s="792"/>
      <c r="M68" s="792"/>
      <c r="N68" s="793"/>
    </row>
    <row r="69" spans="1:14" ht="15.75" thickBot="1">
      <c r="A69" s="794"/>
      <c r="B69" s="795"/>
      <c r="C69" s="795"/>
      <c r="D69" s="795"/>
      <c r="E69" s="795"/>
      <c r="F69" s="795"/>
      <c r="G69" s="795"/>
      <c r="H69" s="795"/>
      <c r="I69" s="795"/>
      <c r="J69" s="795"/>
      <c r="K69" s="795"/>
      <c r="L69" s="795"/>
      <c r="M69" s="795"/>
      <c r="N69" s="796"/>
    </row>
  </sheetData>
  <protectedRanges>
    <protectedRange sqref="J33 J35 J37" name="Range1"/>
  </protectedRanges>
  <mergeCells count="6">
    <mergeCell ref="A67:N69"/>
    <mergeCell ref="A1:P1"/>
    <mergeCell ref="A2:P2"/>
    <mergeCell ref="A19:I22"/>
    <mergeCell ref="A42:I42"/>
    <mergeCell ref="A52:I52"/>
  </mergeCells>
  <pageMargins left="0.7" right="0.7" top="0.75" bottom="0.75" header="0.3" footer="0.3"/>
  <pageSetup paperSize="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9BAC0-8AF1-473D-93DE-721BC84CDDE3}">
  <dimension ref="A1:P51"/>
  <sheetViews>
    <sheetView workbookViewId="0">
      <selection activeCell="M19" sqref="M19"/>
    </sheetView>
  </sheetViews>
  <sheetFormatPr defaultRowHeight="15"/>
  <cols>
    <col min="1" max="1" width="33.28515625" customWidth="1"/>
    <col min="2" max="2" width="29.7109375" customWidth="1"/>
    <col min="3" max="3" width="18.140625" customWidth="1"/>
    <col min="5" max="5" width="14.42578125" customWidth="1"/>
    <col min="7" max="7" width="18.42578125" customWidth="1"/>
  </cols>
  <sheetData>
    <row r="1" spans="1:16" ht="33.75">
      <c r="A1" s="773" t="s">
        <v>120</v>
      </c>
      <c r="B1" s="774"/>
      <c r="C1" s="774"/>
      <c r="D1" s="774"/>
      <c r="E1" s="774"/>
      <c r="F1" s="774"/>
      <c r="G1" s="774"/>
      <c r="H1" s="774"/>
      <c r="I1" s="774"/>
      <c r="J1" s="774"/>
      <c r="K1" s="774"/>
      <c r="L1" s="774"/>
      <c r="M1" s="774"/>
      <c r="N1" s="774"/>
      <c r="O1" s="774"/>
      <c r="P1" s="774"/>
    </row>
    <row r="2" spans="1:16" ht="33.75">
      <c r="A2" s="773" t="s">
        <v>268</v>
      </c>
      <c r="B2" s="774"/>
      <c r="C2" s="774"/>
      <c r="D2" s="774"/>
      <c r="E2" s="774"/>
      <c r="F2" s="774"/>
      <c r="G2" s="774"/>
      <c r="H2" s="774"/>
      <c r="I2" s="774"/>
      <c r="J2" s="774"/>
      <c r="K2" s="774"/>
      <c r="L2" s="774"/>
      <c r="M2" s="774"/>
      <c r="N2" s="774"/>
      <c r="O2" s="774"/>
      <c r="P2" s="774"/>
    </row>
    <row r="3" spans="1:16" ht="18.75">
      <c r="A3" s="290" t="s">
        <v>6</v>
      </c>
    </row>
    <row r="4" spans="1:16" ht="15.75">
      <c r="A4" s="283" t="str">
        <f>'PPP Forgiveness Calculator'!A4</f>
        <v>As of 6/24/2020</v>
      </c>
    </row>
    <row r="7" spans="1:16" ht="15.75">
      <c r="A7" s="349" t="s">
        <v>124</v>
      </c>
      <c r="B7" s="381"/>
      <c r="C7" s="381"/>
    </row>
    <row r="8" spans="1:16" ht="15.75">
      <c r="A8" s="445" t="s">
        <v>518</v>
      </c>
      <c r="B8" s="459"/>
      <c r="C8" s="459"/>
      <c r="D8" s="459"/>
      <c r="E8" s="459"/>
      <c r="F8" s="459"/>
      <c r="G8" s="459"/>
    </row>
    <row r="10" spans="1:16" ht="18.75">
      <c r="A10" s="332" t="s">
        <v>229</v>
      </c>
      <c r="B10" s="333"/>
      <c r="C10" s="333"/>
      <c r="D10" s="333"/>
      <c r="E10" s="333"/>
      <c r="F10" s="333"/>
      <c r="G10" s="333"/>
      <c r="H10" s="333"/>
      <c r="I10" s="333"/>
      <c r="J10" s="333"/>
      <c r="K10" s="333"/>
      <c r="L10" s="333"/>
      <c r="M10" s="333"/>
    </row>
    <row r="11" spans="1:16">
      <c r="A11" s="333" t="s">
        <v>269</v>
      </c>
      <c r="B11" s="333"/>
      <c r="C11" s="333"/>
      <c r="D11" s="333"/>
      <c r="E11" s="333"/>
      <c r="F11" s="333"/>
      <c r="G11" s="333"/>
      <c r="H11" s="333"/>
      <c r="I11" s="333"/>
      <c r="J11" s="333"/>
      <c r="K11" s="333"/>
      <c r="L11" s="333"/>
      <c r="M11" s="333"/>
    </row>
    <row r="12" spans="1:16" ht="15.75" thickBot="1"/>
    <row r="13" spans="1:16">
      <c r="A13" s="543" t="s">
        <v>270</v>
      </c>
      <c r="B13" s="339"/>
      <c r="C13" s="339"/>
      <c r="D13" s="339"/>
      <c r="E13" s="339"/>
      <c r="F13" s="339"/>
      <c r="G13" s="339"/>
      <c r="H13" s="339"/>
      <c r="I13" s="340"/>
    </row>
    <row r="14" spans="1:16" ht="48.75" customHeight="1">
      <c r="A14" s="804" t="s">
        <v>271</v>
      </c>
      <c r="B14" s="801"/>
      <c r="C14" s="801"/>
      <c r="D14" s="801"/>
      <c r="E14" s="801"/>
      <c r="F14" s="801"/>
      <c r="G14" s="801"/>
      <c r="H14" s="385"/>
      <c r="I14" s="342"/>
    </row>
    <row r="15" spans="1:16" ht="8.1" customHeight="1">
      <c r="A15" s="341"/>
      <c r="B15" s="385"/>
      <c r="C15" s="385"/>
      <c r="D15" s="385"/>
      <c r="E15" s="385"/>
      <c r="F15" s="385"/>
      <c r="G15" s="385"/>
      <c r="H15" s="385"/>
      <c r="I15" s="342"/>
    </row>
    <row r="16" spans="1:16" ht="58.5" customHeight="1">
      <c r="A16" s="530" t="s">
        <v>272</v>
      </c>
      <c r="B16" s="334" t="s">
        <v>273</v>
      </c>
      <c r="C16" s="334" t="s">
        <v>274</v>
      </c>
      <c r="D16" s="334" t="s">
        <v>275</v>
      </c>
      <c r="E16" s="334" t="s">
        <v>276</v>
      </c>
      <c r="F16" s="531"/>
      <c r="G16" s="531"/>
      <c r="H16" s="531"/>
      <c r="I16" s="532"/>
      <c r="J16" s="695"/>
      <c r="K16" s="695"/>
      <c r="L16" s="695"/>
      <c r="M16" s="695"/>
    </row>
    <row r="17" spans="1:9">
      <c r="A17" s="533" t="s">
        <v>277</v>
      </c>
      <c r="B17" s="385"/>
      <c r="C17" s="385"/>
      <c r="D17" s="385"/>
      <c r="E17" s="385"/>
      <c r="F17" s="385"/>
      <c r="G17" s="385"/>
      <c r="H17" s="385"/>
      <c r="I17" s="342"/>
    </row>
    <row r="18" spans="1:9">
      <c r="A18" s="341"/>
      <c r="B18" s="385"/>
      <c r="C18" s="385"/>
      <c r="D18" s="385"/>
      <c r="E18" s="385"/>
      <c r="F18" s="385"/>
      <c r="G18" s="385"/>
      <c r="H18" s="385"/>
      <c r="I18" s="342"/>
    </row>
    <row r="19" spans="1:9" s="381" customFormat="1">
      <c r="A19" s="534" t="s">
        <v>278</v>
      </c>
      <c r="B19" s="535"/>
      <c r="C19" s="699">
        <f>'Salary &amp; Wage Calc (if needed)'!C67</f>
        <v>0</v>
      </c>
      <c r="D19" s="700"/>
      <c r="E19" s="536">
        <f>'Salary &amp; Wage Calc (if needed)'!R67</f>
        <v>0</v>
      </c>
      <c r="F19" s="537" t="s">
        <v>247</v>
      </c>
      <c r="G19" s="383"/>
      <c r="H19" s="383"/>
      <c r="I19" s="538"/>
    </row>
    <row r="20" spans="1:9" s="381" customFormat="1">
      <c r="A20" s="534" t="s">
        <v>279</v>
      </c>
      <c r="B20" s="535"/>
      <c r="C20" s="700"/>
      <c r="D20" s="699">
        <f>'FTE Calculator (if needed)'!K37</f>
        <v>0</v>
      </c>
      <c r="E20" s="539"/>
      <c r="F20" s="537" t="s">
        <v>280</v>
      </c>
      <c r="G20" s="383"/>
      <c r="H20" s="383"/>
      <c r="I20" s="538"/>
    </row>
    <row r="21" spans="1:9">
      <c r="A21" s="372" t="s">
        <v>281</v>
      </c>
      <c r="B21" s="677"/>
      <c r="C21" s="701"/>
      <c r="D21" s="702"/>
      <c r="E21" s="540"/>
      <c r="F21" s="541" t="s">
        <v>282</v>
      </c>
      <c r="G21" s="385"/>
      <c r="H21" s="385"/>
      <c r="I21" s="342"/>
    </row>
    <row r="22" spans="1:9" ht="15.75" thickBot="1">
      <c r="A22" s="341"/>
      <c r="B22" s="385"/>
      <c r="C22" s="460">
        <f>SUM(C19:C20)</f>
        <v>0</v>
      </c>
      <c r="D22" s="460">
        <f>SUM(D19:D21)</f>
        <v>0</v>
      </c>
      <c r="E22" s="460">
        <f>SUM(E19:E20)</f>
        <v>0</v>
      </c>
      <c r="F22" s="385"/>
      <c r="G22" s="385"/>
      <c r="H22" s="385"/>
      <c r="I22" s="342"/>
    </row>
    <row r="23" spans="1:9" ht="15.75" thickTop="1">
      <c r="A23" s="341"/>
      <c r="B23" s="385"/>
      <c r="C23" s="542" t="s">
        <v>283</v>
      </c>
      <c r="D23" s="542" t="s">
        <v>284</v>
      </c>
      <c r="E23" s="542" t="s">
        <v>285</v>
      </c>
      <c r="F23" s="385"/>
      <c r="G23" s="385"/>
      <c r="H23" s="385"/>
      <c r="I23" s="342"/>
    </row>
    <row r="24" spans="1:9" ht="15.75" thickBot="1">
      <c r="A24" s="346"/>
      <c r="B24" s="347"/>
      <c r="C24" s="347"/>
      <c r="D24" s="347"/>
      <c r="E24" s="347"/>
      <c r="F24" s="347"/>
      <c r="G24" s="347"/>
      <c r="H24" s="347"/>
      <c r="I24" s="348"/>
    </row>
    <row r="25" spans="1:9" ht="15.75" thickBot="1">
      <c r="A25" s="385"/>
      <c r="B25" s="385"/>
      <c r="C25" s="385"/>
      <c r="D25" s="385"/>
      <c r="E25" s="385"/>
      <c r="F25" s="385"/>
      <c r="G25" s="385"/>
      <c r="H25" s="385"/>
      <c r="I25" s="385"/>
    </row>
    <row r="26" spans="1:9">
      <c r="A26" s="544" t="s">
        <v>286</v>
      </c>
      <c r="B26" s="339"/>
      <c r="C26" s="339"/>
      <c r="D26" s="339"/>
      <c r="E26" s="339"/>
      <c r="F26" s="339"/>
      <c r="G26" s="339"/>
      <c r="H26" s="339"/>
      <c r="I26" s="340"/>
    </row>
    <row r="27" spans="1:9" ht="50.25" customHeight="1">
      <c r="A27" s="804" t="s">
        <v>287</v>
      </c>
      <c r="B27" s="801"/>
      <c r="C27" s="801"/>
      <c r="D27" s="801"/>
      <c r="E27" s="801"/>
      <c r="F27" s="801"/>
      <c r="G27" s="801"/>
      <c r="H27" s="385"/>
      <c r="I27" s="342"/>
    </row>
    <row r="28" spans="1:9" ht="30">
      <c r="A28" s="530" t="s">
        <v>272</v>
      </c>
      <c r="B28" s="334" t="s">
        <v>273</v>
      </c>
      <c r="C28" s="334" t="s">
        <v>274</v>
      </c>
      <c r="D28" s="334" t="s">
        <v>275</v>
      </c>
      <c r="E28" s="385"/>
      <c r="F28" s="385"/>
      <c r="G28" s="385"/>
      <c r="H28" s="385"/>
      <c r="I28" s="342"/>
    </row>
    <row r="29" spans="1:9">
      <c r="A29" s="533" t="s">
        <v>277</v>
      </c>
      <c r="B29" s="385"/>
      <c r="C29" s="385"/>
      <c r="D29" s="385"/>
      <c r="E29" s="385"/>
      <c r="F29" s="385"/>
      <c r="G29" s="385"/>
      <c r="H29" s="385"/>
      <c r="I29" s="342"/>
    </row>
    <row r="30" spans="1:9">
      <c r="A30" s="341"/>
      <c r="B30" s="385"/>
      <c r="C30" s="385"/>
      <c r="D30" s="385"/>
      <c r="E30" s="385"/>
      <c r="F30" s="385"/>
      <c r="G30" s="385"/>
      <c r="H30" s="385"/>
      <c r="I30" s="342"/>
    </row>
    <row r="31" spans="1:9" s="381" customFormat="1">
      <c r="A31" s="534" t="s">
        <v>278</v>
      </c>
      <c r="B31" s="535"/>
      <c r="C31" s="536">
        <f>'Salary &amp; Wage Calc (if needed)'!D86</f>
        <v>0</v>
      </c>
      <c r="D31" s="539"/>
      <c r="E31" s="537" t="s">
        <v>247</v>
      </c>
      <c r="F31" s="383"/>
      <c r="G31" s="383"/>
      <c r="H31" s="383"/>
      <c r="I31" s="538"/>
    </row>
    <row r="32" spans="1:9">
      <c r="A32" s="534" t="s">
        <v>279</v>
      </c>
      <c r="B32" s="385"/>
      <c r="C32" s="545"/>
      <c r="D32" s="546">
        <f>'FTE Calculator (if needed)'!K38</f>
        <v>0</v>
      </c>
      <c r="E32" s="541" t="s">
        <v>280</v>
      </c>
      <c r="F32" s="385"/>
      <c r="G32" s="385"/>
      <c r="H32" s="385"/>
      <c r="I32" s="342"/>
    </row>
    <row r="33" spans="1:13" ht="15.75" thickBot="1">
      <c r="A33" s="341"/>
      <c r="B33" s="385"/>
      <c r="C33" s="460">
        <f>SUM(C31:C32)</f>
        <v>0</v>
      </c>
      <c r="D33" s="460">
        <f>SUM(D31:D32)</f>
        <v>0</v>
      </c>
      <c r="E33" s="385"/>
      <c r="F33" s="385"/>
      <c r="G33" s="385"/>
      <c r="H33" s="385"/>
      <c r="I33" s="342"/>
    </row>
    <row r="34" spans="1:13" ht="15.75" thickTop="1">
      <c r="A34" s="341"/>
      <c r="B34" s="385"/>
      <c r="C34" s="542" t="s">
        <v>288</v>
      </c>
      <c r="D34" s="542" t="s">
        <v>289</v>
      </c>
      <c r="E34" s="385"/>
      <c r="F34" s="385"/>
      <c r="G34" s="385"/>
      <c r="H34" s="385"/>
      <c r="I34" s="342"/>
    </row>
    <row r="35" spans="1:13" ht="15.75" thickBot="1">
      <c r="A35" s="346"/>
      <c r="B35" s="347"/>
      <c r="C35" s="347"/>
      <c r="D35" s="347"/>
      <c r="E35" s="347"/>
      <c r="F35" s="347"/>
      <c r="G35" s="347"/>
      <c r="H35" s="347"/>
      <c r="I35" s="348"/>
    </row>
    <row r="36" spans="1:13" ht="15.75" thickBot="1"/>
    <row r="37" spans="1:13" ht="15.75">
      <c r="A37" s="336" t="s">
        <v>290</v>
      </c>
      <c r="B37" s="337"/>
      <c r="C37" s="338" t="s">
        <v>291</v>
      </c>
      <c r="D37" s="339"/>
      <c r="E37" s="339"/>
      <c r="F37" s="339"/>
      <c r="G37" s="339"/>
      <c r="H37" s="339"/>
      <c r="I37" s="339"/>
      <c r="J37" s="339"/>
      <c r="K37" s="339"/>
      <c r="L37" s="339"/>
      <c r="M37" s="340"/>
    </row>
    <row r="38" spans="1:13">
      <c r="A38" s="341"/>
      <c r="M38" s="342"/>
    </row>
    <row r="39" spans="1:13">
      <c r="A39" s="804" t="s">
        <v>292</v>
      </c>
      <c r="B39" s="805"/>
      <c r="C39" s="805"/>
      <c r="D39" s="805"/>
      <c r="E39" s="805"/>
      <c r="F39" s="805"/>
      <c r="G39" s="805"/>
      <c r="H39" s="805"/>
      <c r="I39" s="805"/>
      <c r="J39" s="805"/>
      <c r="L39" s="703">
        <f>'FTE Calculator (if needed)'!K40</f>
        <v>0</v>
      </c>
      <c r="M39" s="342"/>
    </row>
    <row r="40" spans="1:13">
      <c r="A40" s="687"/>
      <c r="B40" s="688"/>
      <c r="C40" s="688"/>
      <c r="D40" s="688"/>
      <c r="E40" s="688"/>
      <c r="F40" s="688"/>
      <c r="G40" s="688"/>
      <c r="H40" s="688"/>
      <c r="I40" s="688"/>
      <c r="J40" s="688"/>
      <c r="L40" s="343"/>
      <c r="M40" s="342"/>
    </row>
    <row r="41" spans="1:13">
      <c r="A41" s="804" t="s">
        <v>293</v>
      </c>
      <c r="B41" s="805"/>
      <c r="C41" s="805"/>
      <c r="D41" s="805"/>
      <c r="E41" s="805"/>
      <c r="F41" s="805"/>
      <c r="G41" s="805"/>
      <c r="H41" s="805"/>
      <c r="I41" s="805"/>
      <c r="J41" s="805"/>
      <c r="L41" s="703">
        <f>'FTE Calculator (if needed)'!K41</f>
        <v>0</v>
      </c>
      <c r="M41" s="342"/>
    </row>
    <row r="42" spans="1:13">
      <c r="A42" s="687"/>
      <c r="B42" s="688"/>
      <c r="C42" s="688"/>
      <c r="D42" s="688"/>
      <c r="E42" s="688"/>
      <c r="F42" s="688"/>
      <c r="G42" s="688"/>
      <c r="H42" s="688"/>
      <c r="I42" s="688"/>
      <c r="J42" s="688"/>
      <c r="L42" s="343"/>
      <c r="M42" s="342"/>
    </row>
    <row r="43" spans="1:13" ht="32.25" customHeight="1">
      <c r="A43" s="804" t="s">
        <v>294</v>
      </c>
      <c r="B43" s="805"/>
      <c r="C43" s="805"/>
      <c r="D43" s="805"/>
      <c r="E43" s="805"/>
      <c r="F43" s="805"/>
      <c r="G43" s="805"/>
      <c r="H43" s="805"/>
      <c r="I43" s="805"/>
      <c r="J43" s="805"/>
      <c r="L43" s="344" t="str">
        <f>IF(L39=L41,"",(IF(L41&gt;L39,"Proceed to step 4", "Complete line 13 of PPP Schedule A by dividing linke 12 by line 11 of that schedule")))</f>
        <v/>
      </c>
      <c r="M43" s="342"/>
    </row>
    <row r="44" spans="1:13">
      <c r="A44" s="687"/>
      <c r="B44" s="688"/>
      <c r="C44" s="688"/>
      <c r="D44" s="688"/>
      <c r="E44" s="688"/>
      <c r="F44" s="688"/>
      <c r="G44" s="688"/>
      <c r="H44" s="688"/>
      <c r="I44" s="688"/>
      <c r="J44" s="688"/>
      <c r="L44" s="345"/>
      <c r="M44" s="342"/>
    </row>
    <row r="45" spans="1:13">
      <c r="A45" s="341" t="s">
        <v>295</v>
      </c>
      <c r="L45" s="703">
        <f>'FTE Calculator (if needed)'!K42</f>
        <v>0</v>
      </c>
      <c r="M45" s="342"/>
    </row>
    <row r="46" spans="1:13">
      <c r="A46" s="341"/>
      <c r="L46" s="343"/>
      <c r="M46" s="342"/>
    </row>
    <row r="47" spans="1:13" ht="40.5" customHeight="1">
      <c r="A47" s="804" t="s">
        <v>296</v>
      </c>
      <c r="B47" s="805"/>
      <c r="C47" s="805"/>
      <c r="D47" s="805"/>
      <c r="E47" s="805"/>
      <c r="F47" s="805"/>
      <c r="G47" s="805"/>
      <c r="H47" s="805"/>
      <c r="I47" s="805"/>
      <c r="J47" s="805"/>
      <c r="L47" s="627" t="str">
        <f>IF((AND(L45&gt;=L41,L45&gt;0,L41&gt;0)),"Enter 1.0 on line 13 of PPP Schedule A",(IF(AND(L45&lt;L41,L45&gt;0,L41&gt;0),"Complete line 13 of PPP Schedule A by dividing line 12 by line 11 of that schedule","")))</f>
        <v/>
      </c>
      <c r="M47" s="342"/>
    </row>
    <row r="48" spans="1:13" ht="15.75" thickBot="1">
      <c r="A48" s="346"/>
      <c r="B48" s="347"/>
      <c r="C48" s="347"/>
      <c r="D48" s="347"/>
      <c r="E48" s="347"/>
      <c r="F48" s="347"/>
      <c r="G48" s="347"/>
      <c r="H48" s="347"/>
      <c r="I48" s="347"/>
      <c r="J48" s="347"/>
      <c r="K48" s="347"/>
      <c r="L48" s="347"/>
      <c r="M48" s="348"/>
    </row>
    <row r="49" spans="1:13" ht="15.75" thickBot="1"/>
    <row r="50" spans="1:13">
      <c r="A50" s="806" t="s">
        <v>297</v>
      </c>
      <c r="B50" s="807"/>
      <c r="C50" s="807"/>
      <c r="D50" s="807"/>
      <c r="E50" s="807"/>
      <c r="F50" s="807"/>
      <c r="G50" s="807"/>
      <c r="H50" s="807"/>
      <c r="I50" s="807"/>
      <c r="J50" s="807"/>
      <c r="K50" s="807"/>
      <c r="L50" s="807"/>
      <c r="M50" s="808"/>
    </row>
    <row r="51" spans="1:13" ht="70.5" customHeight="1" thickBot="1">
      <c r="A51" s="809"/>
      <c r="B51" s="810"/>
      <c r="C51" s="810"/>
      <c r="D51" s="810"/>
      <c r="E51" s="810"/>
      <c r="F51" s="810"/>
      <c r="G51" s="810"/>
      <c r="H51" s="810"/>
      <c r="I51" s="810"/>
      <c r="J51" s="810"/>
      <c r="K51" s="810"/>
      <c r="L51" s="810"/>
      <c r="M51" s="811"/>
    </row>
  </sheetData>
  <protectedRanges>
    <protectedRange sqref="D21" name="Range1"/>
  </protectedRanges>
  <mergeCells count="9">
    <mergeCell ref="A41:J41"/>
    <mergeCell ref="A43:J43"/>
    <mergeCell ref="A47:J47"/>
    <mergeCell ref="A50:M51"/>
    <mergeCell ref="A1:P1"/>
    <mergeCell ref="A2:P2"/>
    <mergeCell ref="A14:G14"/>
    <mergeCell ref="A27:G27"/>
    <mergeCell ref="A39:J39"/>
  </mergeCells>
  <pageMargins left="0.7" right="0.7" top="0.75" bottom="0.75" header="0.3" footer="0.3"/>
  <pageSetup paperSize="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E1D9-7AB8-4A61-BE7D-29A5ABD59212}">
  <dimension ref="A1:W95"/>
  <sheetViews>
    <sheetView topLeftCell="A34" workbookViewId="0">
      <selection activeCell="C59" sqref="C59"/>
    </sheetView>
  </sheetViews>
  <sheetFormatPr defaultRowHeight="15"/>
  <cols>
    <col min="1" max="1" width="16.28515625" style="52" customWidth="1"/>
    <col min="2" max="2" width="1.7109375" style="52" customWidth="1"/>
    <col min="3" max="3" width="18" style="52" customWidth="1"/>
    <col min="4" max="4" width="27.140625" style="52" customWidth="1"/>
    <col min="5" max="5" width="29.7109375" style="52" customWidth="1"/>
    <col min="6" max="6" width="18.7109375" style="52" customWidth="1"/>
    <col min="7" max="7" width="1.7109375" style="52" customWidth="1"/>
    <col min="8" max="8" width="15.7109375" style="52" customWidth="1"/>
    <col min="9" max="9" width="1.7109375" style="52" customWidth="1"/>
    <col min="10" max="10" width="15.85546875" style="52" customWidth="1"/>
    <col min="11" max="11" width="1.7109375" style="52" customWidth="1"/>
    <col min="12" max="12" width="16" style="52" customWidth="1"/>
    <col min="13" max="13" width="1.7109375" style="52" customWidth="1"/>
    <col min="14" max="14" width="14.7109375" style="52" customWidth="1"/>
    <col min="15" max="15" width="3.7109375" style="52" customWidth="1"/>
    <col min="16" max="16" width="18.85546875" style="52" customWidth="1"/>
    <col min="17" max="17" width="1.7109375" style="52" customWidth="1"/>
    <col min="18" max="18" width="18.42578125" style="52" customWidth="1"/>
    <col min="19" max="19" width="1.7109375" style="52" customWidth="1"/>
    <col min="20" max="20" width="21.7109375" style="52" customWidth="1"/>
    <col min="21" max="21" width="17.140625" style="52" customWidth="1"/>
    <col min="22" max="22" width="1.7109375" style="52" customWidth="1"/>
    <col min="23" max="16384" width="9.140625" style="52"/>
  </cols>
  <sheetData>
    <row r="1" spans="1:21" ht="33.75">
      <c r="A1" s="773" t="s">
        <v>120</v>
      </c>
      <c r="B1" s="774"/>
      <c r="C1" s="774"/>
      <c r="D1" s="774"/>
      <c r="E1" s="774"/>
      <c r="F1" s="774"/>
      <c r="G1" s="774"/>
      <c r="H1" s="774"/>
      <c r="I1" s="774"/>
      <c r="J1" s="774"/>
      <c r="K1" s="774"/>
      <c r="L1" s="774"/>
      <c r="M1" s="774"/>
      <c r="N1" s="774"/>
      <c r="O1" s="774"/>
      <c r="P1" s="774"/>
      <c r="Q1" s="774"/>
      <c r="R1" s="774"/>
      <c r="S1" s="774"/>
      <c r="T1" s="774"/>
      <c r="U1" s="774"/>
    </row>
    <row r="2" spans="1:21" ht="33.75">
      <c r="A2" s="773" t="s">
        <v>298</v>
      </c>
      <c r="B2" s="774"/>
      <c r="C2" s="774"/>
      <c r="D2" s="774"/>
      <c r="E2" s="774"/>
      <c r="F2" s="774"/>
      <c r="G2" s="774"/>
      <c r="H2" s="774"/>
      <c r="I2" s="774"/>
      <c r="J2" s="774"/>
      <c r="K2" s="774"/>
      <c r="L2" s="774"/>
      <c r="M2" s="774"/>
      <c r="N2" s="774"/>
      <c r="O2" s="774"/>
      <c r="P2" s="774"/>
      <c r="Q2" s="774"/>
      <c r="R2" s="774"/>
      <c r="S2" s="774"/>
      <c r="T2" s="774"/>
      <c r="U2" s="774"/>
    </row>
    <row r="3" spans="1:21" ht="20.100000000000001" customHeight="1">
      <c r="A3" s="290" t="s">
        <v>6</v>
      </c>
      <c r="B3" s="202"/>
      <c r="C3" s="202"/>
      <c r="D3" s="202"/>
      <c r="E3" s="202"/>
      <c r="F3" s="202"/>
      <c r="G3" s="202"/>
      <c r="H3" s="202"/>
      <c r="I3" s="202"/>
      <c r="J3" s="202"/>
      <c r="K3" s="202"/>
      <c r="L3" s="202"/>
      <c r="M3" s="202"/>
      <c r="N3" s="202"/>
      <c r="O3" s="202"/>
      <c r="P3" s="202"/>
      <c r="Q3" s="202"/>
      <c r="R3" s="202"/>
      <c r="S3" s="202"/>
      <c r="T3" s="202"/>
    </row>
    <row r="4" spans="1:21" ht="15.75" customHeight="1">
      <c r="A4" s="283" t="str">
        <f>'PPP Forgiveness Calculator'!A4</f>
        <v>As of 6/24/2020</v>
      </c>
      <c r="B4" s="202"/>
      <c r="C4" s="202"/>
      <c r="D4" s="202"/>
      <c r="E4" s="202"/>
      <c r="F4" s="202"/>
      <c r="G4" s="202"/>
      <c r="H4" s="202"/>
      <c r="I4" s="202"/>
      <c r="J4" s="202"/>
      <c r="K4" s="202"/>
      <c r="L4" s="202"/>
      <c r="M4" s="202"/>
      <c r="N4" s="202"/>
      <c r="O4" s="202"/>
      <c r="P4" s="202"/>
      <c r="Q4" s="202"/>
      <c r="R4" s="202"/>
      <c r="S4" s="202"/>
      <c r="T4" s="202"/>
    </row>
    <row r="5" spans="1:21" ht="15.75" customHeight="1">
      <c r="A5" s="202"/>
      <c r="B5" s="202"/>
      <c r="C5" s="202"/>
      <c r="D5" s="202"/>
      <c r="E5" s="202"/>
      <c r="F5" s="202"/>
      <c r="G5" s="202"/>
      <c r="H5" s="202"/>
      <c r="I5" s="202"/>
      <c r="J5" s="202"/>
      <c r="K5" s="202"/>
      <c r="L5" s="202"/>
      <c r="M5" s="202"/>
      <c r="N5" s="202"/>
      <c r="O5" s="202"/>
      <c r="P5" s="202"/>
      <c r="Q5" s="202"/>
      <c r="R5" s="202"/>
      <c r="S5" s="202"/>
      <c r="T5" s="202"/>
    </row>
    <row r="6" spans="1:21">
      <c r="A6" s="158" t="s">
        <v>299</v>
      </c>
    </row>
    <row r="7" spans="1:21" ht="31.5" customHeight="1">
      <c r="A7" s="822" t="s">
        <v>300</v>
      </c>
      <c r="B7" s="822"/>
      <c r="C7" s="822"/>
      <c r="D7" s="822"/>
      <c r="E7" s="822"/>
      <c r="F7" s="822"/>
      <c r="G7" s="822"/>
      <c r="H7" s="822"/>
      <c r="I7" s="822"/>
      <c r="J7" s="822"/>
      <c r="K7" s="822"/>
      <c r="L7" s="822"/>
      <c r="M7" s="822"/>
      <c r="N7" s="822"/>
      <c r="O7" s="822"/>
      <c r="P7" s="822"/>
      <c r="Q7" s="822"/>
      <c r="R7" s="822"/>
      <c r="S7" s="822"/>
    </row>
    <row r="8" spans="1:21">
      <c r="A8" s="628"/>
    </row>
    <row r="9" spans="1:21">
      <c r="A9" s="158"/>
    </row>
    <row r="10" spans="1:21" ht="15.75">
      <c r="A10" s="349" t="s">
        <v>124</v>
      </c>
      <c r="B10" s="474"/>
      <c r="C10" s="474"/>
    </row>
    <row r="11" spans="1:21" ht="15.75">
      <c r="A11" s="445" t="s">
        <v>518</v>
      </c>
      <c r="B11" s="456"/>
      <c r="C11" s="456"/>
      <c r="D11" s="456"/>
      <c r="E11" s="456"/>
      <c r="F11" s="456"/>
      <c r="G11" s="456"/>
      <c r="H11" s="456"/>
      <c r="I11" s="456"/>
      <c r="J11" s="456"/>
    </row>
    <row r="12" spans="1:21" s="351" customFormat="1" ht="15.75">
      <c r="A12" s="331"/>
    </row>
    <row r="13" spans="1:21">
      <c r="A13" s="598" t="s">
        <v>301</v>
      </c>
      <c r="B13" s="599"/>
      <c r="C13" s="599"/>
      <c r="D13" s="599"/>
      <c r="E13" s="597"/>
    </row>
    <row r="14" spans="1:21">
      <c r="A14" s="143" t="s">
        <v>302</v>
      </c>
      <c r="B14" s="142"/>
      <c r="C14" s="142"/>
      <c r="D14" s="142"/>
      <c r="E14" s="601">
        <f>'PPP Forgiveness Calculator'!G21</f>
        <v>43952</v>
      </c>
    </row>
    <row r="15" spans="1:21">
      <c r="A15" s="143" t="s">
        <v>303</v>
      </c>
      <c r="B15" s="142"/>
      <c r="C15" s="142"/>
      <c r="D15" s="142"/>
      <c r="E15" s="600">
        <f>E14+55</f>
        <v>44007</v>
      </c>
    </row>
    <row r="16" spans="1:21">
      <c r="A16" s="143" t="s">
        <v>528</v>
      </c>
      <c r="B16" s="142"/>
      <c r="C16" s="142"/>
      <c r="D16" s="142"/>
      <c r="E16" s="600">
        <f>+E14+167</f>
        <v>44119</v>
      </c>
    </row>
    <row r="17" spans="1:21" s="284" customFormat="1">
      <c r="A17" s="606" t="s">
        <v>1</v>
      </c>
      <c r="B17" s="607"/>
      <c r="C17" s="607"/>
      <c r="D17" s="607"/>
      <c r="E17" s="600"/>
    </row>
    <row r="18" spans="1:21">
      <c r="A18" s="608" t="s">
        <v>304</v>
      </c>
      <c r="B18" s="142"/>
      <c r="C18" s="142"/>
      <c r="D18" s="142"/>
      <c r="E18" s="600"/>
    </row>
    <row r="19" spans="1:21">
      <c r="A19" s="143" t="s">
        <v>305</v>
      </c>
      <c r="B19" s="142"/>
      <c r="C19" s="142"/>
      <c r="D19" s="142"/>
      <c r="E19" s="601">
        <f>'PPP Forgiveness Calculator'!G25</f>
        <v>43954</v>
      </c>
    </row>
    <row r="20" spans="1:21">
      <c r="A20" s="609" t="s">
        <v>306</v>
      </c>
      <c r="B20" s="204"/>
      <c r="C20" s="204"/>
      <c r="D20" s="204"/>
      <c r="E20" s="610">
        <f>E19+55</f>
        <v>44009</v>
      </c>
      <c r="G20" s="158"/>
      <c r="H20" s="158"/>
      <c r="I20" s="158"/>
      <c r="J20" s="158"/>
      <c r="K20" s="158"/>
      <c r="L20" s="158"/>
      <c r="M20" s="158"/>
      <c r="N20" s="158"/>
      <c r="O20" s="158"/>
      <c r="P20" s="158"/>
      <c r="Q20" s="158"/>
      <c r="R20" s="158"/>
      <c r="S20" s="158"/>
      <c r="T20" s="158"/>
      <c r="U20" s="158"/>
    </row>
    <row r="21" spans="1:21">
      <c r="A21" s="158"/>
      <c r="B21" s="158"/>
      <c r="C21" s="158"/>
      <c r="D21" s="158"/>
      <c r="E21" s="158"/>
      <c r="F21" s="158"/>
      <c r="G21" s="158"/>
      <c r="H21" s="158"/>
      <c r="I21" s="158"/>
      <c r="J21" s="158"/>
      <c r="K21" s="158"/>
      <c r="L21" s="158"/>
      <c r="M21" s="158"/>
      <c r="N21" s="158"/>
      <c r="O21" s="158"/>
      <c r="P21" s="158"/>
      <c r="Q21" s="158"/>
      <c r="R21" s="158"/>
      <c r="S21" s="158"/>
      <c r="T21" s="158"/>
      <c r="U21" s="158"/>
    </row>
    <row r="22" spans="1:21" ht="18.75">
      <c r="A22" s="158"/>
      <c r="B22" s="158"/>
      <c r="C22" s="158"/>
      <c r="D22" s="158"/>
      <c r="E22" s="158"/>
      <c r="F22" s="158"/>
      <c r="G22" s="158"/>
      <c r="H22" s="819" t="s">
        <v>307</v>
      </c>
      <c r="I22" s="820"/>
      <c r="J22" s="820"/>
      <c r="K22" s="820"/>
      <c r="L22" s="820"/>
      <c r="M22" s="820"/>
      <c r="N22" s="820"/>
      <c r="O22" s="820"/>
      <c r="P22" s="820"/>
      <c r="Q22" s="820"/>
      <c r="R22" s="820"/>
      <c r="S22" s="820"/>
      <c r="T22" s="821"/>
      <c r="U22" s="158"/>
    </row>
    <row r="23" spans="1:21">
      <c r="A23" s="158"/>
      <c r="B23" s="158"/>
      <c r="C23" s="158"/>
      <c r="D23" s="158"/>
      <c r="E23" s="158"/>
      <c r="F23" s="158"/>
      <c r="G23" s="158"/>
      <c r="H23" s="816" t="s">
        <v>308</v>
      </c>
      <c r="I23" s="817"/>
      <c r="J23" s="817"/>
      <c r="K23" s="817"/>
      <c r="L23" s="817"/>
      <c r="M23" s="817"/>
      <c r="N23" s="818"/>
      <c r="O23" s="203"/>
      <c r="P23" s="817" t="s">
        <v>309</v>
      </c>
      <c r="Q23" s="817"/>
      <c r="R23" s="817"/>
      <c r="S23" s="817"/>
      <c r="T23" s="818"/>
      <c r="U23" s="158"/>
    </row>
    <row r="24" spans="1:21" ht="54.75" customHeight="1">
      <c r="A24" s="158"/>
      <c r="B24" s="158"/>
      <c r="C24" s="158"/>
      <c r="D24" s="158"/>
      <c r="E24" s="158"/>
      <c r="F24" s="158"/>
      <c r="G24" s="158"/>
      <c r="H24" s="812" t="s">
        <v>310</v>
      </c>
      <c r="I24" s="813"/>
      <c r="J24" s="813"/>
      <c r="K24" s="813"/>
      <c r="L24" s="813"/>
      <c r="M24" s="813"/>
      <c r="N24" s="814"/>
      <c r="O24" s="203"/>
      <c r="P24" s="361" t="s">
        <v>311</v>
      </c>
      <c r="Q24" s="691"/>
      <c r="R24" s="691"/>
      <c r="S24" s="691"/>
      <c r="T24" s="692"/>
      <c r="U24" s="158"/>
    </row>
    <row r="25" spans="1:21" ht="90">
      <c r="A25" s="204" t="s">
        <v>312</v>
      </c>
      <c r="B25" s="204"/>
      <c r="C25" s="360" t="s">
        <v>313</v>
      </c>
      <c r="D25" s="204" t="s">
        <v>314</v>
      </c>
      <c r="E25" s="204" t="s">
        <v>315</v>
      </c>
      <c r="F25" s="360" t="s">
        <v>316</v>
      </c>
      <c r="G25" s="205"/>
      <c r="H25" s="206" t="s">
        <v>317</v>
      </c>
      <c r="I25" s="207"/>
      <c r="J25" s="689" t="s">
        <v>318</v>
      </c>
      <c r="K25" s="207"/>
      <c r="L25" s="689" t="s">
        <v>319</v>
      </c>
      <c r="M25" s="207"/>
      <c r="N25" s="690" t="s">
        <v>320</v>
      </c>
      <c r="O25" s="208"/>
      <c r="P25" s="209" t="s">
        <v>321</v>
      </c>
      <c r="Q25" s="209"/>
      <c r="R25" s="209" t="s">
        <v>322</v>
      </c>
      <c r="S25" s="210"/>
      <c r="T25" s="362" t="s">
        <v>323</v>
      </c>
      <c r="U25" s="158"/>
    </row>
    <row r="26" spans="1:21">
      <c r="A26" s="354"/>
      <c r="B26" s="354"/>
      <c r="C26" s="354"/>
      <c r="D26" s="354"/>
      <c r="E26" s="354"/>
      <c r="F26" s="354"/>
      <c r="G26" s="354"/>
      <c r="H26" s="355"/>
      <c r="I26" s="356"/>
      <c r="J26" s="357"/>
      <c r="K26" s="356"/>
      <c r="L26" s="357"/>
      <c r="M26" s="356"/>
      <c r="N26" s="358"/>
      <c r="O26" s="356"/>
      <c r="P26" s="357"/>
      <c r="Q26" s="357"/>
      <c r="R26" s="357"/>
      <c r="S26" s="356"/>
      <c r="T26" s="359"/>
      <c r="U26" s="158"/>
    </row>
    <row r="27" spans="1:21">
      <c r="A27" s="354">
        <v>1</v>
      </c>
      <c r="B27" s="354"/>
      <c r="C27" s="354"/>
      <c r="D27" s="354"/>
      <c r="E27" s="354"/>
      <c r="F27" s="354"/>
      <c r="G27" s="354"/>
      <c r="H27" s="475"/>
      <c r="I27" s="476"/>
      <c r="J27" s="476"/>
      <c r="K27" s="476"/>
      <c r="L27" s="476"/>
      <c r="M27" s="476"/>
      <c r="N27" s="477"/>
      <c r="O27" s="476"/>
      <c r="P27" s="476"/>
      <c r="Q27" s="476"/>
      <c r="R27" s="476"/>
      <c r="S27" s="476"/>
      <c r="T27" s="477"/>
      <c r="U27" s="158"/>
    </row>
    <row r="28" spans="1:21">
      <c r="A28" s="354">
        <v>2</v>
      </c>
      <c r="B28" s="354"/>
      <c r="C28" s="354"/>
      <c r="D28" s="354"/>
      <c r="E28" s="354"/>
      <c r="F28" s="354"/>
      <c r="G28" s="354"/>
      <c r="H28" s="478"/>
      <c r="I28" s="479"/>
      <c r="J28" s="479"/>
      <c r="K28" s="479"/>
      <c r="L28" s="479"/>
      <c r="M28" s="479"/>
      <c r="N28" s="479"/>
      <c r="O28" s="478"/>
      <c r="P28" s="479"/>
      <c r="Q28" s="479"/>
      <c r="R28" s="479"/>
      <c r="S28" s="479"/>
      <c r="T28" s="480"/>
      <c r="U28" s="158"/>
    </row>
    <row r="29" spans="1:21">
      <c r="A29" s="354">
        <v>3</v>
      </c>
      <c r="B29" s="354"/>
      <c r="C29" s="354"/>
      <c r="D29" s="354"/>
      <c r="E29" s="354"/>
      <c r="F29" s="354"/>
      <c r="G29" s="354"/>
      <c r="H29" s="478"/>
      <c r="I29" s="479"/>
      <c r="J29" s="479"/>
      <c r="K29" s="479"/>
      <c r="L29" s="479"/>
      <c r="M29" s="479"/>
      <c r="N29" s="479"/>
      <c r="O29" s="478"/>
      <c r="P29" s="479"/>
      <c r="Q29" s="479"/>
      <c r="R29" s="479"/>
      <c r="S29" s="479"/>
      <c r="T29" s="480"/>
      <c r="U29" s="158"/>
    </row>
    <row r="30" spans="1:21">
      <c r="A30" s="354">
        <v>4</v>
      </c>
      <c r="B30" s="354"/>
      <c r="C30" s="354"/>
      <c r="D30" s="354"/>
      <c r="E30" s="354"/>
      <c r="F30" s="354"/>
      <c r="G30" s="354"/>
      <c r="H30" s="478"/>
      <c r="I30" s="481"/>
      <c r="J30" s="481"/>
      <c r="K30" s="481"/>
      <c r="L30" s="481"/>
      <c r="M30" s="481"/>
      <c r="N30" s="480"/>
      <c r="O30" s="481"/>
      <c r="P30" s="481"/>
      <c r="Q30" s="481"/>
      <c r="R30" s="481"/>
      <c r="S30" s="481"/>
      <c r="T30" s="480"/>
      <c r="U30" s="158"/>
    </row>
    <row r="31" spans="1:21">
      <c r="A31" s="354">
        <v>5</v>
      </c>
      <c r="B31" s="354"/>
      <c r="C31" s="354"/>
      <c r="D31" s="354"/>
      <c r="E31" s="354"/>
      <c r="F31" s="354"/>
      <c r="G31" s="354"/>
      <c r="H31" s="478"/>
      <c r="I31" s="481"/>
      <c r="J31" s="481"/>
      <c r="K31" s="481"/>
      <c r="L31" s="481"/>
      <c r="M31" s="481"/>
      <c r="N31" s="480"/>
      <c r="O31" s="481"/>
      <c r="P31" s="481"/>
      <c r="Q31" s="481"/>
      <c r="R31" s="481"/>
      <c r="S31" s="481"/>
      <c r="T31" s="480"/>
      <c r="U31" s="158"/>
    </row>
    <row r="32" spans="1:21">
      <c r="A32" s="354">
        <v>6</v>
      </c>
      <c r="B32" s="354"/>
      <c r="C32" s="354"/>
      <c r="D32" s="354"/>
      <c r="E32" s="354"/>
      <c r="F32" s="354"/>
      <c r="G32" s="354"/>
      <c r="H32" s="478"/>
      <c r="I32" s="481"/>
      <c r="J32" s="481"/>
      <c r="K32" s="481"/>
      <c r="L32" s="481"/>
      <c r="M32" s="481"/>
      <c r="N32" s="480"/>
      <c r="O32" s="481"/>
      <c r="P32" s="481"/>
      <c r="Q32" s="481"/>
      <c r="R32" s="481"/>
      <c r="S32" s="481"/>
      <c r="T32" s="480"/>
      <c r="U32" s="158"/>
    </row>
    <row r="33" spans="1:21">
      <c r="A33" s="354">
        <v>7</v>
      </c>
      <c r="B33" s="354"/>
      <c r="C33" s="354"/>
      <c r="D33" s="354"/>
      <c r="E33" s="354"/>
      <c r="F33" s="354"/>
      <c r="G33" s="354"/>
      <c r="H33" s="478"/>
      <c r="I33" s="481"/>
      <c r="J33" s="481"/>
      <c r="K33" s="481"/>
      <c r="L33" s="481"/>
      <c r="M33" s="481"/>
      <c r="N33" s="480"/>
      <c r="O33" s="481"/>
      <c r="P33" s="481"/>
      <c r="Q33" s="481"/>
      <c r="R33" s="481"/>
      <c r="S33" s="481"/>
      <c r="T33" s="480"/>
      <c r="U33" s="158"/>
    </row>
    <row r="34" spans="1:21">
      <c r="A34" s="354">
        <v>8</v>
      </c>
      <c r="B34" s="354"/>
      <c r="C34" s="354"/>
      <c r="D34" s="354"/>
      <c r="E34" s="354"/>
      <c r="F34" s="354"/>
      <c r="G34" s="354"/>
      <c r="H34" s="478"/>
      <c r="I34" s="481"/>
      <c r="J34" s="481"/>
      <c r="K34" s="481"/>
      <c r="L34" s="481"/>
      <c r="M34" s="481"/>
      <c r="N34" s="480"/>
      <c r="O34" s="481"/>
      <c r="P34" s="481"/>
      <c r="Q34" s="481"/>
      <c r="R34" s="481"/>
      <c r="S34" s="481"/>
      <c r="T34" s="480"/>
      <c r="U34" s="158"/>
    </row>
    <row r="35" spans="1:21">
      <c r="A35" s="354">
        <v>9</v>
      </c>
      <c r="B35" s="354"/>
      <c r="C35" s="354"/>
      <c r="D35" s="354"/>
      <c r="E35" s="354"/>
      <c r="F35" s="354"/>
      <c r="G35" s="354"/>
      <c r="H35" s="478"/>
      <c r="I35" s="479"/>
      <c r="J35" s="479"/>
      <c r="K35" s="479"/>
      <c r="L35" s="479"/>
      <c r="M35" s="479"/>
      <c r="N35" s="479"/>
      <c r="O35" s="478"/>
      <c r="P35" s="479"/>
      <c r="Q35" s="479"/>
      <c r="R35" s="479"/>
      <c r="S35" s="479"/>
      <c r="T35" s="480"/>
      <c r="U35" s="158"/>
    </row>
    <row r="36" spans="1:21">
      <c r="A36" s="354">
        <v>10</v>
      </c>
      <c r="B36" s="354"/>
      <c r="C36" s="354"/>
      <c r="D36" s="354"/>
      <c r="E36" s="354"/>
      <c r="F36" s="354"/>
      <c r="G36" s="354"/>
      <c r="H36" s="478"/>
      <c r="I36" s="479"/>
      <c r="J36" s="479"/>
      <c r="K36" s="479"/>
      <c r="L36" s="479"/>
      <c r="M36" s="479"/>
      <c r="N36" s="479"/>
      <c r="O36" s="478"/>
      <c r="P36" s="479"/>
      <c r="Q36" s="479"/>
      <c r="R36" s="479"/>
      <c r="S36" s="479"/>
      <c r="T36" s="480"/>
      <c r="U36" s="158"/>
    </row>
    <row r="37" spans="1:21">
      <c r="A37" s="354">
        <v>11</v>
      </c>
      <c r="B37" s="354"/>
      <c r="C37" s="354"/>
      <c r="D37" s="354"/>
      <c r="E37" s="354"/>
      <c r="F37" s="354"/>
      <c r="G37" s="354"/>
      <c r="H37" s="478"/>
      <c r="I37" s="481"/>
      <c r="J37" s="481"/>
      <c r="K37" s="481"/>
      <c r="L37" s="481"/>
      <c r="M37" s="481"/>
      <c r="N37" s="480"/>
      <c r="O37" s="481"/>
      <c r="P37" s="481"/>
      <c r="Q37" s="481"/>
      <c r="R37" s="481"/>
      <c r="S37" s="481"/>
      <c r="T37" s="480"/>
      <c r="U37" s="158"/>
    </row>
    <row r="38" spans="1:21">
      <c r="A38" s="354">
        <v>12</v>
      </c>
      <c r="B38" s="354"/>
      <c r="C38" s="354"/>
      <c r="D38" s="354"/>
      <c r="E38" s="354"/>
      <c r="F38" s="354"/>
      <c r="G38" s="354"/>
      <c r="H38" s="478"/>
      <c r="I38" s="481"/>
      <c r="J38" s="481"/>
      <c r="K38" s="481"/>
      <c r="L38" s="481"/>
      <c r="M38" s="481"/>
      <c r="N38" s="480"/>
      <c r="O38" s="481"/>
      <c r="P38" s="481"/>
      <c r="Q38" s="481"/>
      <c r="R38" s="481"/>
      <c r="S38" s="481"/>
      <c r="T38" s="480"/>
      <c r="U38" s="158"/>
    </row>
    <row r="39" spans="1:21">
      <c r="A39" s="354">
        <v>13</v>
      </c>
      <c r="B39" s="354"/>
      <c r="C39" s="354"/>
      <c r="D39" s="354"/>
      <c r="E39" s="354"/>
      <c r="F39" s="354"/>
      <c r="G39" s="354"/>
      <c r="H39" s="478"/>
      <c r="I39" s="481"/>
      <c r="J39" s="481"/>
      <c r="K39" s="481"/>
      <c r="L39" s="481"/>
      <c r="M39" s="481"/>
      <c r="N39" s="480"/>
      <c r="O39" s="481"/>
      <c r="P39" s="481"/>
      <c r="Q39" s="481"/>
      <c r="R39" s="481"/>
      <c r="S39" s="481"/>
      <c r="T39" s="480"/>
      <c r="U39" s="158"/>
    </row>
    <row r="40" spans="1:21">
      <c r="A40" s="354">
        <v>14</v>
      </c>
      <c r="B40" s="354"/>
      <c r="C40" s="354"/>
      <c r="D40" s="354"/>
      <c r="E40" s="354"/>
      <c r="F40" s="354"/>
      <c r="G40" s="354"/>
      <c r="H40" s="478"/>
      <c r="I40" s="481"/>
      <c r="J40" s="481"/>
      <c r="K40" s="481"/>
      <c r="L40" s="481"/>
      <c r="M40" s="481"/>
      <c r="N40" s="480"/>
      <c r="O40" s="481"/>
      <c r="P40" s="481"/>
      <c r="Q40" s="481"/>
      <c r="R40" s="481"/>
      <c r="S40" s="481"/>
      <c r="T40" s="480"/>
      <c r="U40" s="158"/>
    </row>
    <row r="41" spans="1:21">
      <c r="A41" s="354">
        <v>15</v>
      </c>
      <c r="B41" s="354"/>
      <c r="C41" s="354"/>
      <c r="D41" s="354"/>
      <c r="E41" s="354"/>
      <c r="F41" s="354"/>
      <c r="G41" s="354"/>
      <c r="H41" s="478"/>
      <c r="I41" s="481"/>
      <c r="J41" s="481"/>
      <c r="K41" s="481"/>
      <c r="L41" s="481"/>
      <c r="M41" s="481"/>
      <c r="N41" s="480"/>
      <c r="O41" s="481"/>
      <c r="P41" s="481"/>
      <c r="Q41" s="481"/>
      <c r="R41" s="481"/>
      <c r="S41" s="481"/>
      <c r="T41" s="480"/>
      <c r="U41" s="158"/>
    </row>
    <row r="42" spans="1:21">
      <c r="A42" s="354">
        <v>16</v>
      </c>
      <c r="B42" s="354"/>
      <c r="C42" s="354"/>
      <c r="D42" s="354"/>
      <c r="E42" s="354"/>
      <c r="F42" s="354"/>
      <c r="G42" s="354"/>
      <c r="H42" s="478"/>
      <c r="I42" s="481"/>
      <c r="J42" s="481"/>
      <c r="K42" s="481"/>
      <c r="L42" s="481"/>
      <c r="M42" s="481"/>
      <c r="N42" s="480"/>
      <c r="O42" s="481"/>
      <c r="P42" s="481"/>
      <c r="Q42" s="481"/>
      <c r="R42" s="481"/>
      <c r="S42" s="481"/>
      <c r="T42" s="480"/>
      <c r="U42" s="158"/>
    </row>
    <row r="43" spans="1:21">
      <c r="A43" s="354">
        <v>17</v>
      </c>
      <c r="B43" s="354"/>
      <c r="C43" s="354"/>
      <c r="D43" s="354"/>
      <c r="E43" s="354"/>
      <c r="F43" s="354"/>
      <c r="G43" s="354"/>
      <c r="H43" s="478"/>
      <c r="I43" s="479"/>
      <c r="J43" s="479"/>
      <c r="K43" s="479"/>
      <c r="L43" s="479"/>
      <c r="M43" s="479"/>
      <c r="N43" s="479"/>
      <c r="O43" s="478"/>
      <c r="P43" s="479"/>
      <c r="Q43" s="479"/>
      <c r="R43" s="479"/>
      <c r="S43" s="479"/>
      <c r="T43" s="480"/>
      <c r="U43" s="158"/>
    </row>
    <row r="44" spans="1:21">
      <c r="A44" s="354">
        <v>18</v>
      </c>
      <c r="B44" s="354"/>
      <c r="C44" s="354"/>
      <c r="D44" s="354"/>
      <c r="E44" s="354"/>
      <c r="F44" s="354"/>
      <c r="G44" s="354"/>
      <c r="H44" s="478"/>
      <c r="I44" s="479"/>
      <c r="J44" s="479"/>
      <c r="K44" s="479"/>
      <c r="L44" s="479"/>
      <c r="M44" s="479"/>
      <c r="N44" s="479"/>
      <c r="O44" s="478"/>
      <c r="P44" s="479"/>
      <c r="Q44" s="479"/>
      <c r="R44" s="479"/>
      <c r="S44" s="479"/>
      <c r="T44" s="480"/>
      <c r="U44" s="158"/>
    </row>
    <row r="45" spans="1:21">
      <c r="A45" s="354">
        <v>19</v>
      </c>
      <c r="B45" s="354"/>
      <c r="C45" s="354"/>
      <c r="D45" s="354"/>
      <c r="E45" s="354"/>
      <c r="F45" s="354"/>
      <c r="G45" s="354"/>
      <c r="H45" s="478"/>
      <c r="I45" s="481"/>
      <c r="J45" s="481"/>
      <c r="K45" s="481"/>
      <c r="L45" s="481"/>
      <c r="M45" s="481"/>
      <c r="N45" s="480"/>
      <c r="O45" s="481"/>
      <c r="P45" s="481"/>
      <c r="Q45" s="481"/>
      <c r="R45" s="481"/>
      <c r="S45" s="481"/>
      <c r="T45" s="480"/>
      <c r="U45" s="158"/>
    </row>
    <row r="46" spans="1:21">
      <c r="A46" s="354">
        <v>20</v>
      </c>
      <c r="B46" s="354"/>
      <c r="C46" s="354"/>
      <c r="D46" s="354"/>
      <c r="E46" s="354"/>
      <c r="F46" s="354"/>
      <c r="G46" s="354"/>
      <c r="H46" s="478"/>
      <c r="I46" s="481"/>
      <c r="J46" s="481"/>
      <c r="K46" s="481"/>
      <c r="L46" s="481"/>
      <c r="M46" s="481"/>
      <c r="N46" s="480"/>
      <c r="O46" s="481"/>
      <c r="P46" s="481"/>
      <c r="Q46" s="481"/>
      <c r="R46" s="481"/>
      <c r="S46" s="481"/>
      <c r="T46" s="480"/>
      <c r="U46" s="158"/>
    </row>
    <row r="47" spans="1:21">
      <c r="A47" s="354">
        <v>21</v>
      </c>
      <c r="B47" s="354"/>
      <c r="C47" s="354"/>
      <c r="D47" s="354"/>
      <c r="E47" s="354"/>
      <c r="F47" s="354"/>
      <c r="G47" s="354"/>
      <c r="H47" s="478"/>
      <c r="I47" s="481"/>
      <c r="J47" s="481"/>
      <c r="K47" s="481"/>
      <c r="L47" s="481"/>
      <c r="M47" s="481"/>
      <c r="N47" s="480"/>
      <c r="O47" s="481"/>
      <c r="P47" s="481"/>
      <c r="Q47" s="481"/>
      <c r="R47" s="481"/>
      <c r="S47" s="481"/>
      <c r="T47" s="480"/>
      <c r="U47" s="158"/>
    </row>
    <row r="48" spans="1:21">
      <c r="A48" s="354">
        <v>22</v>
      </c>
      <c r="B48" s="354"/>
      <c r="C48" s="354"/>
      <c r="D48" s="354"/>
      <c r="E48" s="354"/>
      <c r="F48" s="354"/>
      <c r="G48" s="354"/>
      <c r="H48" s="478"/>
      <c r="I48" s="481"/>
      <c r="J48" s="481"/>
      <c r="K48" s="481"/>
      <c r="L48" s="481"/>
      <c r="M48" s="481"/>
      <c r="N48" s="480"/>
      <c r="O48" s="481"/>
      <c r="P48" s="481"/>
      <c r="Q48" s="481"/>
      <c r="R48" s="481"/>
      <c r="S48" s="481"/>
      <c r="T48" s="480"/>
      <c r="U48" s="158"/>
    </row>
    <row r="49" spans="1:21">
      <c r="A49" s="354">
        <v>23</v>
      </c>
      <c r="B49" s="354"/>
      <c r="C49" s="354"/>
      <c r="D49" s="354"/>
      <c r="E49" s="354"/>
      <c r="F49" s="354"/>
      <c r="G49" s="354"/>
      <c r="H49" s="478"/>
      <c r="I49" s="481"/>
      <c r="J49" s="481"/>
      <c r="K49" s="481"/>
      <c r="L49" s="481"/>
      <c r="M49" s="481"/>
      <c r="N49" s="480"/>
      <c r="O49" s="481"/>
      <c r="P49" s="481"/>
      <c r="Q49" s="481"/>
      <c r="R49" s="481"/>
      <c r="S49" s="481"/>
      <c r="T49" s="480"/>
      <c r="U49" s="158"/>
    </row>
    <row r="50" spans="1:21">
      <c r="A50" s="354">
        <v>24</v>
      </c>
      <c r="B50" s="354"/>
      <c r="C50" s="354"/>
      <c r="D50" s="354"/>
      <c r="E50" s="354"/>
      <c r="F50" s="354"/>
      <c r="G50" s="354"/>
      <c r="H50" s="478"/>
      <c r="I50" s="481"/>
      <c r="J50" s="481"/>
      <c r="K50" s="481"/>
      <c r="L50" s="481"/>
      <c r="M50" s="481"/>
      <c r="N50" s="480"/>
      <c r="O50" s="481"/>
      <c r="P50" s="481"/>
      <c r="Q50" s="481"/>
      <c r="R50" s="481"/>
      <c r="S50" s="481"/>
      <c r="T50" s="480"/>
      <c r="U50" s="158"/>
    </row>
    <row r="51" spans="1:21">
      <c r="B51" s="354"/>
      <c r="C51" s="354"/>
      <c r="D51" s="354"/>
      <c r="E51" s="354"/>
      <c r="F51" s="354"/>
      <c r="G51" s="354"/>
      <c r="H51" s="478"/>
      <c r="I51" s="481"/>
      <c r="J51" s="481"/>
      <c r="K51" s="481"/>
      <c r="L51" s="481"/>
      <c r="M51" s="481"/>
      <c r="N51" s="480"/>
      <c r="O51" s="481"/>
      <c r="P51" s="481"/>
      <c r="Q51" s="481"/>
      <c r="R51" s="481"/>
      <c r="S51" s="481"/>
      <c r="T51" s="480"/>
      <c r="U51" s="158"/>
    </row>
    <row r="52" spans="1:21">
      <c r="A52" s="354"/>
      <c r="B52" s="354"/>
      <c r="C52" s="354"/>
      <c r="D52" s="354"/>
      <c r="E52" s="354"/>
      <c r="F52" s="354"/>
      <c r="G52" s="354"/>
      <c r="H52" s="478"/>
      <c r="I52" s="481"/>
      <c r="J52" s="481"/>
      <c r="K52" s="481"/>
      <c r="L52" s="481"/>
      <c r="M52" s="481"/>
      <c r="N52" s="480"/>
      <c r="O52" s="481"/>
      <c r="P52" s="481"/>
      <c r="Q52" s="481"/>
      <c r="R52" s="481"/>
      <c r="S52" s="481"/>
      <c r="T52" s="480"/>
      <c r="U52" s="158"/>
    </row>
    <row r="53" spans="1:21">
      <c r="A53" s="354" t="s">
        <v>324</v>
      </c>
      <c r="B53" s="354"/>
      <c r="C53" s="354"/>
      <c r="D53" s="354"/>
      <c r="E53" s="354"/>
      <c r="F53" s="354"/>
      <c r="G53" s="354"/>
      <c r="H53" s="478"/>
      <c r="I53" s="481"/>
      <c r="J53" s="481"/>
      <c r="K53" s="481"/>
      <c r="L53" s="481"/>
      <c r="M53" s="481"/>
      <c r="N53" s="480"/>
      <c r="O53" s="481"/>
      <c r="P53" s="481"/>
      <c r="Q53" s="481"/>
      <c r="R53" s="481"/>
      <c r="S53" s="481"/>
      <c r="T53" s="480"/>
      <c r="U53" s="158"/>
    </row>
    <row r="54" spans="1:21">
      <c r="A54" s="354">
        <v>1</v>
      </c>
      <c r="B54" s="354"/>
      <c r="C54" s="354"/>
      <c r="D54" s="354"/>
      <c r="E54" s="354"/>
      <c r="F54" s="354"/>
      <c r="G54" s="354"/>
      <c r="H54" s="475"/>
      <c r="I54" s="476"/>
      <c r="J54" s="476"/>
      <c r="K54" s="476"/>
      <c r="L54" s="476"/>
      <c r="M54" s="476"/>
      <c r="N54" s="477"/>
      <c r="O54" s="476"/>
      <c r="P54" s="476"/>
      <c r="Q54" s="476"/>
      <c r="R54" s="476"/>
      <c r="S54" s="476"/>
      <c r="T54" s="477"/>
      <c r="U54" s="158"/>
    </row>
    <row r="55" spans="1:21">
      <c r="A55" s="354">
        <v>2</v>
      </c>
      <c r="B55" s="354"/>
      <c r="C55" s="354"/>
      <c r="D55" s="354"/>
      <c r="E55" s="354"/>
      <c r="F55" s="354"/>
      <c r="G55" s="354"/>
      <c r="H55" s="478"/>
      <c r="I55" s="479"/>
      <c r="J55" s="479"/>
      <c r="K55" s="479"/>
      <c r="L55" s="479"/>
      <c r="M55" s="479"/>
      <c r="N55" s="479"/>
      <c r="O55" s="478"/>
      <c r="P55" s="479"/>
      <c r="Q55" s="479"/>
      <c r="R55" s="479"/>
      <c r="S55" s="479"/>
      <c r="T55" s="480"/>
      <c r="U55" s="158"/>
    </row>
    <row r="56" spans="1:21">
      <c r="A56" s="354">
        <v>3</v>
      </c>
      <c r="B56" s="354"/>
      <c r="C56" s="354"/>
      <c r="D56" s="354"/>
      <c r="E56" s="354"/>
      <c r="F56" s="354"/>
      <c r="G56" s="354"/>
      <c r="H56" s="478"/>
      <c r="I56" s="479"/>
      <c r="J56" s="479"/>
      <c r="K56" s="479"/>
      <c r="L56" s="479"/>
      <c r="M56" s="479"/>
      <c r="N56" s="479"/>
      <c r="O56" s="478"/>
      <c r="P56" s="479"/>
      <c r="Q56" s="479"/>
      <c r="R56" s="479"/>
      <c r="S56" s="479"/>
      <c r="T56" s="480"/>
      <c r="U56" s="158"/>
    </row>
    <row r="57" spans="1:21">
      <c r="A57" s="354">
        <v>4</v>
      </c>
      <c r="B57" s="354"/>
      <c r="C57" s="354"/>
      <c r="D57" s="354"/>
      <c r="E57" s="354"/>
      <c r="F57" s="354"/>
      <c r="G57" s="354"/>
      <c r="H57" s="478"/>
      <c r="I57" s="481"/>
      <c r="J57" s="481"/>
      <c r="K57" s="481"/>
      <c r="L57" s="481"/>
      <c r="M57" s="481"/>
      <c r="N57" s="480"/>
      <c r="O57" s="481"/>
      <c r="P57" s="481"/>
      <c r="Q57" s="481"/>
      <c r="R57" s="481"/>
      <c r="S57" s="481"/>
      <c r="T57" s="480"/>
      <c r="U57" s="158"/>
    </row>
    <row r="58" spans="1:21">
      <c r="A58" s="354">
        <v>5</v>
      </c>
      <c r="B58" s="354"/>
      <c r="C58" s="354"/>
      <c r="D58" s="354"/>
      <c r="E58" s="354"/>
      <c r="F58" s="354"/>
      <c r="G58" s="354"/>
      <c r="H58" s="478"/>
      <c r="I58" s="481"/>
      <c r="J58" s="481"/>
      <c r="K58" s="481"/>
      <c r="L58" s="481"/>
      <c r="M58" s="481"/>
      <c r="N58" s="480"/>
      <c r="O58" s="481"/>
      <c r="P58" s="481"/>
      <c r="Q58" s="481"/>
      <c r="R58" s="481"/>
      <c r="S58" s="481"/>
      <c r="T58" s="480"/>
      <c r="U58" s="158"/>
    </row>
    <row r="59" spans="1:21">
      <c r="A59" s="354">
        <v>6</v>
      </c>
      <c r="B59" s="354"/>
      <c r="C59" s="354"/>
      <c r="D59" s="354"/>
      <c r="E59" s="354"/>
      <c r="F59" s="354"/>
      <c r="G59" s="354"/>
      <c r="H59" s="478"/>
      <c r="I59" s="481"/>
      <c r="J59" s="481"/>
      <c r="K59" s="481"/>
      <c r="L59" s="481"/>
      <c r="M59" s="481"/>
      <c r="N59" s="480"/>
      <c r="O59" s="481"/>
      <c r="P59" s="481"/>
      <c r="Q59" s="481"/>
      <c r="R59" s="481"/>
      <c r="S59" s="481"/>
      <c r="T59" s="480"/>
      <c r="U59" s="158"/>
    </row>
    <row r="60" spans="1:21">
      <c r="A60" s="354">
        <v>7</v>
      </c>
      <c r="B60" s="354"/>
      <c r="C60" s="354"/>
      <c r="D60" s="354"/>
      <c r="E60" s="354"/>
      <c r="F60" s="354"/>
      <c r="G60" s="354"/>
      <c r="H60" s="478"/>
      <c r="I60" s="481"/>
      <c r="J60" s="481"/>
      <c r="K60" s="481"/>
      <c r="L60" s="481"/>
      <c r="M60" s="481"/>
      <c r="N60" s="480"/>
      <c r="O60" s="481"/>
      <c r="P60" s="481"/>
      <c r="Q60" s="481"/>
      <c r="R60" s="481"/>
      <c r="S60" s="481"/>
      <c r="T60" s="480"/>
      <c r="U60" s="158"/>
    </row>
    <row r="61" spans="1:21">
      <c r="A61" s="354">
        <v>8</v>
      </c>
      <c r="B61" s="354"/>
      <c r="C61" s="354"/>
      <c r="D61" s="354"/>
      <c r="E61" s="354"/>
      <c r="F61" s="354"/>
      <c r="G61" s="354"/>
      <c r="H61" s="478"/>
      <c r="I61" s="481"/>
      <c r="J61" s="481"/>
      <c r="K61" s="481"/>
      <c r="L61" s="481"/>
      <c r="M61" s="481"/>
      <c r="N61" s="480"/>
      <c r="O61" s="481"/>
      <c r="P61" s="481"/>
      <c r="Q61" s="481"/>
      <c r="R61" s="481"/>
      <c r="S61" s="481"/>
      <c r="T61" s="480"/>
      <c r="U61" s="158"/>
    </row>
    <row r="62" spans="1:21">
      <c r="A62" s="354">
        <v>9</v>
      </c>
      <c r="B62" s="354"/>
      <c r="C62" s="354"/>
      <c r="D62" s="354"/>
      <c r="E62" s="354"/>
      <c r="F62" s="354"/>
      <c r="G62" s="354"/>
      <c r="H62" s="478"/>
      <c r="I62" s="479"/>
      <c r="J62" s="479"/>
      <c r="K62" s="479"/>
      <c r="L62" s="479"/>
      <c r="M62" s="479"/>
      <c r="N62" s="479"/>
      <c r="O62" s="478"/>
      <c r="P62" s="479"/>
      <c r="Q62" s="479"/>
      <c r="R62" s="479"/>
      <c r="S62" s="479"/>
      <c r="T62" s="480"/>
      <c r="U62" s="158"/>
    </row>
    <row r="63" spans="1:21">
      <c r="A63" s="354">
        <v>10</v>
      </c>
      <c r="B63" s="354"/>
      <c r="C63" s="354"/>
      <c r="D63" s="354"/>
      <c r="E63" s="354"/>
      <c r="F63" s="354"/>
      <c r="G63" s="354"/>
      <c r="H63" s="478"/>
      <c r="I63" s="479"/>
      <c r="J63" s="479"/>
      <c r="K63" s="479"/>
      <c r="L63" s="479"/>
      <c r="M63" s="479"/>
      <c r="N63" s="479"/>
      <c r="O63" s="478"/>
      <c r="P63" s="479"/>
      <c r="Q63" s="479"/>
      <c r="R63" s="479"/>
      <c r="S63" s="479"/>
      <c r="T63" s="480"/>
      <c r="U63" s="158"/>
    </row>
    <row r="64" spans="1:21">
      <c r="A64" s="354">
        <v>11</v>
      </c>
      <c r="B64" s="354"/>
      <c r="C64" s="354"/>
      <c r="D64" s="354"/>
      <c r="E64" s="354"/>
      <c r="F64" s="354"/>
      <c r="G64" s="354"/>
      <c r="H64" s="478"/>
      <c r="I64" s="481"/>
      <c r="J64" s="481"/>
      <c r="K64" s="481"/>
      <c r="L64" s="481"/>
      <c r="M64" s="481"/>
      <c r="N64" s="480"/>
      <c r="O64" s="481"/>
      <c r="P64" s="481"/>
      <c r="Q64" s="481"/>
      <c r="R64" s="481"/>
      <c r="S64" s="481"/>
      <c r="T64" s="480"/>
      <c r="U64" s="158"/>
    </row>
    <row r="65" spans="1:23">
      <c r="A65" s="354">
        <v>12</v>
      </c>
      <c r="B65" s="354"/>
      <c r="C65" s="354"/>
      <c r="D65" s="354"/>
      <c r="E65" s="354"/>
      <c r="F65" s="354"/>
      <c r="G65" s="354"/>
      <c r="H65" s="478"/>
      <c r="I65" s="481"/>
      <c r="J65" s="481"/>
      <c r="K65" s="481"/>
      <c r="L65" s="481"/>
      <c r="M65" s="481"/>
      <c r="N65" s="480"/>
      <c r="O65" s="481"/>
      <c r="P65" s="481"/>
      <c r="Q65" s="481"/>
      <c r="R65" s="481"/>
      <c r="S65" s="481"/>
      <c r="T65" s="480"/>
      <c r="U65" s="158"/>
    </row>
    <row r="66" spans="1:23">
      <c r="A66" s="354">
        <v>13</v>
      </c>
      <c r="B66" s="354"/>
      <c r="C66" s="354"/>
      <c r="D66" s="354"/>
      <c r="E66" s="354"/>
      <c r="F66" s="354"/>
      <c r="G66" s="354"/>
      <c r="H66" s="478"/>
      <c r="I66" s="481"/>
      <c r="J66" s="481"/>
      <c r="K66" s="481"/>
      <c r="L66" s="481"/>
      <c r="M66" s="481"/>
      <c r="N66" s="480"/>
      <c r="O66" s="481"/>
      <c r="P66" s="481"/>
      <c r="Q66" s="481"/>
      <c r="R66" s="481"/>
      <c r="S66" s="481"/>
      <c r="T66" s="480"/>
      <c r="U66" s="158"/>
    </row>
    <row r="67" spans="1:23">
      <c r="A67" s="354">
        <v>14</v>
      </c>
      <c r="B67" s="354"/>
      <c r="C67" s="354"/>
      <c r="D67" s="354"/>
      <c r="E67" s="354"/>
      <c r="F67" s="354"/>
      <c r="G67" s="354"/>
      <c r="H67" s="478"/>
      <c r="I67" s="481"/>
      <c r="J67" s="481"/>
      <c r="K67" s="481"/>
      <c r="L67" s="481"/>
      <c r="M67" s="481"/>
      <c r="N67" s="480"/>
      <c r="O67" s="481"/>
      <c r="P67" s="481"/>
      <c r="Q67" s="481"/>
      <c r="R67" s="481"/>
      <c r="S67" s="481"/>
      <c r="T67" s="480"/>
      <c r="U67" s="158"/>
    </row>
    <row r="68" spans="1:23">
      <c r="A68" s="354">
        <v>15</v>
      </c>
      <c r="B68" s="354"/>
      <c r="C68" s="354"/>
      <c r="D68" s="354"/>
      <c r="E68" s="354"/>
      <c r="F68" s="354"/>
      <c r="G68" s="354"/>
      <c r="H68" s="478"/>
      <c r="I68" s="481"/>
      <c r="J68" s="481"/>
      <c r="K68" s="481"/>
      <c r="L68" s="481"/>
      <c r="M68" s="481"/>
      <c r="N68" s="480"/>
      <c r="O68" s="481"/>
      <c r="P68" s="481"/>
      <c r="Q68" s="481"/>
      <c r="R68" s="481"/>
      <c r="S68" s="481"/>
      <c r="T68" s="480"/>
      <c r="U68" s="158"/>
    </row>
    <row r="69" spans="1:23">
      <c r="A69" s="354">
        <v>16</v>
      </c>
      <c r="B69" s="354"/>
      <c r="C69" s="354"/>
      <c r="D69" s="354"/>
      <c r="E69" s="354"/>
      <c r="F69" s="354"/>
      <c r="G69" s="354"/>
      <c r="H69" s="478"/>
      <c r="I69" s="481"/>
      <c r="J69" s="481"/>
      <c r="K69" s="481"/>
      <c r="L69" s="481"/>
      <c r="M69" s="481"/>
      <c r="N69" s="480"/>
      <c r="O69" s="481"/>
      <c r="P69" s="481"/>
      <c r="Q69" s="481"/>
      <c r="R69" s="481"/>
      <c r="S69" s="481"/>
      <c r="T69" s="480"/>
      <c r="U69" s="158"/>
    </row>
    <row r="70" spans="1:23">
      <c r="A70" s="354">
        <v>17</v>
      </c>
      <c r="B70" s="354"/>
      <c r="C70" s="354"/>
      <c r="D70" s="354"/>
      <c r="E70" s="354"/>
      <c r="F70" s="354"/>
      <c r="G70" s="354"/>
      <c r="H70" s="478"/>
      <c r="I70" s="479"/>
      <c r="J70" s="479"/>
      <c r="K70" s="479"/>
      <c r="L70" s="479"/>
      <c r="M70" s="479"/>
      <c r="N70" s="479"/>
      <c r="O70" s="478"/>
      <c r="P70" s="479"/>
      <c r="Q70" s="479"/>
      <c r="R70" s="479"/>
      <c r="S70" s="479"/>
      <c r="T70" s="480"/>
      <c r="U70" s="158"/>
    </row>
    <row r="71" spans="1:23">
      <c r="A71" s="354">
        <v>18</v>
      </c>
      <c r="B71" s="354"/>
      <c r="C71" s="354"/>
      <c r="D71" s="354"/>
      <c r="E71" s="354"/>
      <c r="F71" s="354"/>
      <c r="G71" s="354"/>
      <c r="H71" s="478"/>
      <c r="I71" s="479"/>
      <c r="J71" s="479"/>
      <c r="K71" s="479"/>
      <c r="L71" s="479"/>
      <c r="M71" s="479"/>
      <c r="N71" s="479"/>
      <c r="O71" s="478"/>
      <c r="P71" s="479"/>
      <c r="Q71" s="479"/>
      <c r="R71" s="479"/>
      <c r="S71" s="479"/>
      <c r="T71" s="480"/>
      <c r="U71" s="158"/>
    </row>
    <row r="72" spans="1:23">
      <c r="A72" s="354">
        <v>19</v>
      </c>
      <c r="B72" s="354"/>
      <c r="C72" s="354"/>
      <c r="D72" s="354"/>
      <c r="E72" s="354"/>
      <c r="F72" s="354"/>
      <c r="G72" s="354"/>
      <c r="H72" s="478"/>
      <c r="I72" s="481"/>
      <c r="J72" s="481"/>
      <c r="K72" s="481"/>
      <c r="L72" s="481"/>
      <c r="M72" s="481"/>
      <c r="N72" s="480"/>
      <c r="O72" s="481"/>
      <c r="P72" s="481"/>
      <c r="Q72" s="481"/>
      <c r="R72" s="481"/>
      <c r="S72" s="481"/>
      <c r="T72" s="480"/>
      <c r="U72" s="158"/>
    </row>
    <row r="73" spans="1:23">
      <c r="A73" s="354">
        <v>20</v>
      </c>
      <c r="B73" s="354"/>
      <c r="C73" s="354"/>
      <c r="D73" s="354"/>
      <c r="E73" s="354"/>
      <c r="F73" s="354"/>
      <c r="G73" s="354"/>
      <c r="H73" s="478"/>
      <c r="I73" s="481"/>
      <c r="J73" s="481"/>
      <c r="K73" s="481"/>
      <c r="L73" s="481"/>
      <c r="M73" s="481"/>
      <c r="N73" s="480"/>
      <c r="O73" s="481"/>
      <c r="P73" s="481"/>
      <c r="Q73" s="481"/>
      <c r="R73" s="481"/>
      <c r="S73" s="481"/>
      <c r="T73" s="480"/>
      <c r="U73" s="158"/>
    </row>
    <row r="74" spans="1:23">
      <c r="A74" s="354">
        <v>21</v>
      </c>
      <c r="B74" s="354"/>
      <c r="C74" s="354"/>
      <c r="D74" s="354"/>
      <c r="E74" s="354"/>
      <c r="F74" s="354"/>
      <c r="G74" s="354"/>
      <c r="H74" s="478"/>
      <c r="I74" s="481"/>
      <c r="J74" s="481"/>
      <c r="K74" s="481"/>
      <c r="L74" s="481"/>
      <c r="M74" s="481"/>
      <c r="N74" s="480"/>
      <c r="O74" s="481"/>
      <c r="P74" s="481"/>
      <c r="Q74" s="481"/>
      <c r="R74" s="481"/>
      <c r="S74" s="481"/>
      <c r="T74" s="480"/>
      <c r="U74" s="158"/>
    </row>
    <row r="75" spans="1:23">
      <c r="A75" s="354">
        <v>22</v>
      </c>
      <c r="B75" s="354"/>
      <c r="C75" s="354"/>
      <c r="D75" s="354"/>
      <c r="E75" s="354"/>
      <c r="F75" s="354"/>
      <c r="G75" s="354"/>
      <c r="H75" s="478"/>
      <c r="I75" s="481"/>
      <c r="J75" s="481"/>
      <c r="K75" s="481"/>
      <c r="L75" s="481"/>
      <c r="M75" s="481"/>
      <c r="N75" s="480"/>
      <c r="O75" s="481"/>
      <c r="P75" s="481"/>
      <c r="Q75" s="481"/>
      <c r="R75" s="481"/>
      <c r="S75" s="481"/>
      <c r="T75" s="480"/>
      <c r="U75" s="158"/>
    </row>
    <row r="76" spans="1:23">
      <c r="A76" s="354">
        <v>23</v>
      </c>
      <c r="B76" s="354"/>
      <c r="C76" s="354"/>
      <c r="D76" s="354"/>
      <c r="E76" s="354"/>
      <c r="F76" s="354"/>
      <c r="G76" s="354"/>
      <c r="H76" s="478"/>
      <c r="I76" s="481"/>
      <c r="J76" s="481"/>
      <c r="K76" s="481"/>
      <c r="L76" s="481"/>
      <c r="M76" s="481"/>
      <c r="N76" s="480"/>
      <c r="O76" s="481"/>
      <c r="P76" s="481"/>
      <c r="Q76" s="481"/>
      <c r="R76" s="481"/>
      <c r="S76" s="481"/>
      <c r="T76" s="480"/>
      <c r="U76" s="158"/>
    </row>
    <row r="77" spans="1:23">
      <c r="A77" s="354">
        <v>24</v>
      </c>
      <c r="B77" s="354"/>
      <c r="C77" s="354"/>
      <c r="D77" s="354"/>
      <c r="E77" s="354"/>
      <c r="F77" s="354"/>
      <c r="G77" s="354"/>
      <c r="H77" s="478"/>
      <c r="I77" s="481"/>
      <c r="J77" s="481"/>
      <c r="K77" s="481"/>
      <c r="L77" s="481"/>
      <c r="M77" s="481"/>
      <c r="N77" s="480"/>
      <c r="O77" s="481"/>
      <c r="P77" s="481"/>
      <c r="Q77" s="481"/>
      <c r="R77" s="481"/>
      <c r="S77" s="481"/>
      <c r="T77" s="480"/>
      <c r="U77" s="158"/>
    </row>
    <row r="78" spans="1:23">
      <c r="B78" s="354"/>
      <c r="C78" s="354"/>
      <c r="D78" s="354"/>
      <c r="E78" s="354"/>
      <c r="F78" s="354"/>
      <c r="G78" s="354"/>
      <c r="H78" s="482"/>
      <c r="I78" s="483"/>
      <c r="J78" s="483"/>
      <c r="K78" s="483"/>
      <c r="L78" s="483"/>
      <c r="M78" s="483"/>
      <c r="N78" s="484"/>
      <c r="O78" s="483"/>
      <c r="P78" s="483"/>
      <c r="Q78" s="483"/>
      <c r="R78" s="483"/>
      <c r="S78" s="483"/>
      <c r="T78" s="484"/>
      <c r="U78" s="158"/>
    </row>
    <row r="79" spans="1:23">
      <c r="A79" s="354"/>
      <c r="B79" s="354"/>
      <c r="C79" s="354"/>
      <c r="D79" s="354"/>
      <c r="E79" s="354"/>
      <c r="F79" s="354"/>
      <c r="G79" s="354"/>
      <c r="H79" s="355"/>
      <c r="I79" s="356"/>
      <c r="J79" s="357"/>
      <c r="K79" s="356"/>
      <c r="L79" s="357"/>
      <c r="M79" s="356"/>
      <c r="N79" s="358"/>
      <c r="O79" s="356"/>
      <c r="P79" s="357"/>
      <c r="Q79" s="357"/>
      <c r="R79" s="357"/>
      <c r="S79" s="356"/>
      <c r="T79" s="359"/>
      <c r="U79" s="158"/>
    </row>
    <row r="80" spans="1:23">
      <c r="A80" s="354"/>
      <c r="B80" s="354"/>
      <c r="C80" s="354"/>
      <c r="D80" s="354"/>
      <c r="E80" s="354"/>
      <c r="F80" s="354"/>
      <c r="G80" s="354"/>
      <c r="H80" s="485">
        <f>SUM(H27:H79)</f>
        <v>0</v>
      </c>
      <c r="I80" s="213"/>
      <c r="J80" s="485">
        <f>SUM(J27:J79)</f>
        <v>0</v>
      </c>
      <c r="K80" s="213"/>
      <c r="L80" s="485">
        <f>SUM(L27:L79)</f>
        <v>0</v>
      </c>
      <c r="M80" s="213"/>
      <c r="N80" s="485">
        <f>SUM(N27:N79)</f>
        <v>0</v>
      </c>
      <c r="O80" s="213"/>
      <c r="P80" s="485">
        <f>SUM(P27:P79)</f>
        <v>0</v>
      </c>
      <c r="Q80" s="213"/>
      <c r="R80" s="485">
        <f>SUM(R27:R79)</f>
        <v>0</v>
      </c>
      <c r="S80" s="213"/>
      <c r="T80" s="485">
        <f>SUM(T27:T79)</f>
        <v>0</v>
      </c>
      <c r="U80" s="214">
        <f>SUM(H80:T80)</f>
        <v>0</v>
      </c>
      <c r="W80" s="211" t="s">
        <v>325</v>
      </c>
    </row>
    <row r="82" spans="1:21">
      <c r="A82" s="353"/>
      <c r="B82" s="351"/>
      <c r="C82" s="351"/>
      <c r="D82" s="351"/>
      <c r="E82" s="351"/>
      <c r="F82" s="351"/>
      <c r="G82" s="351"/>
      <c r="L82" s="212" t="s">
        <v>326</v>
      </c>
      <c r="N82" s="215">
        <f>SUM(H80:N80)</f>
        <v>0</v>
      </c>
      <c r="P82" s="212" t="s">
        <v>327</v>
      </c>
      <c r="Q82" s="212"/>
      <c r="R82" s="212"/>
      <c r="T82" s="215">
        <f>SUM(P80:T80)</f>
        <v>0</v>
      </c>
    </row>
    <row r="83" spans="1:21">
      <c r="A83" s="353"/>
      <c r="B83" s="352"/>
      <c r="C83" s="352"/>
      <c r="D83" s="352"/>
      <c r="E83" s="352"/>
      <c r="F83" s="352"/>
      <c r="G83" s="352"/>
      <c r="L83" s="212" t="s">
        <v>328</v>
      </c>
      <c r="N83" s="216" t="e">
        <f>N82/U80</f>
        <v>#DIV/0!</v>
      </c>
      <c r="P83" s="212" t="s">
        <v>329</v>
      </c>
      <c r="Q83" s="212"/>
      <c r="R83" s="212"/>
      <c r="T83" s="216" t="e">
        <f>T82/U80</f>
        <v>#DIV/0!</v>
      </c>
    </row>
    <row r="85" spans="1:21" ht="96" customHeight="1">
      <c r="A85" s="815" t="s">
        <v>330</v>
      </c>
      <c r="B85" s="815"/>
      <c r="C85" s="815"/>
      <c r="D85" s="815"/>
      <c r="E85" s="815"/>
      <c r="F85" s="815"/>
      <c r="G85" s="815"/>
      <c r="H85" s="815"/>
      <c r="I85" s="815"/>
      <c r="J85" s="815"/>
      <c r="K85" s="815"/>
      <c r="L85" s="815"/>
      <c r="M85" s="815"/>
      <c r="N85" s="815"/>
      <c r="O85" s="815"/>
      <c r="P85" s="815"/>
      <c r="Q85" s="815"/>
      <c r="R85" s="815"/>
      <c r="S85" s="815"/>
      <c r="T85" s="815"/>
      <c r="U85" s="815"/>
    </row>
    <row r="93" spans="1:21">
      <c r="A93" s="353" t="s">
        <v>331</v>
      </c>
    </row>
    <row r="94" spans="1:21">
      <c r="A94" s="353" t="s">
        <v>332</v>
      </c>
    </row>
    <row r="95" spans="1:21">
      <c r="A95" s="353" t="s">
        <v>218</v>
      </c>
    </row>
  </sheetData>
  <sheetProtection formatCells="0" formatColumns="0" formatRows="0" insertColumns="0" insertRows="0" insertHyperlinks="0" deleteColumns="0" deleteRows="0" sort="0" autoFilter="0" pivotTables="0"/>
  <mergeCells count="8">
    <mergeCell ref="A1:U1"/>
    <mergeCell ref="H24:N24"/>
    <mergeCell ref="A85:U85"/>
    <mergeCell ref="H23:N23"/>
    <mergeCell ref="P23:T23"/>
    <mergeCell ref="H22:T22"/>
    <mergeCell ref="A7:S7"/>
    <mergeCell ref="A2:U2"/>
  </mergeCells>
  <dataValidations count="1">
    <dataValidation type="list" errorStyle="information" allowBlank="1" showInputMessage="1" showErrorMessage="1" errorTitle="Select from drop down" prompt="Select yes or no" sqref="F27:F78" xr:uid="{E60668A0-4244-4FC3-95D6-EE2F9FE552B4}">
      <formula1>$A$94:$A$95</formula1>
    </dataValidation>
  </dataValidations>
  <pageMargins left="0.7" right="0.7" top="0.75" bottom="0.75" header="0.3" footer="0.3"/>
  <pageSetup paperSize="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B3440524FD9647B500B3C1D3B45A46" ma:contentTypeVersion="5" ma:contentTypeDescription="Create a new document." ma:contentTypeScope="" ma:versionID="afeb15601212fbbc7ac383dd2fc114a3">
  <xsd:schema xmlns:xsd="http://www.w3.org/2001/XMLSchema" xmlns:xs="http://www.w3.org/2001/XMLSchema" xmlns:p="http://schemas.microsoft.com/office/2006/metadata/properties" xmlns:ns2="9c72ad0b-d8c8-4dd8-a154-66f93feece12" targetNamespace="http://schemas.microsoft.com/office/2006/metadata/properties" ma:root="true" ma:fieldsID="a7d8169bed2bbb73c9593b3adb07a301" ns2:_="">
    <xsd:import namespace="9c72ad0b-d8c8-4dd8-a154-66f93feece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2ad0b-d8c8-4dd8-a154-66f93feec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AA8C09-1109-4C25-B609-97B49FD7454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737BD0-0C5F-4AE6-A26F-010C569120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2ad0b-d8c8-4dd8-a154-66f93feece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51AFE1-052E-4A66-A7F8-6118A48C7F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Overview</vt:lpstr>
      <vt:lpstr>1a) Employer</vt:lpstr>
      <vt:lpstr>1b) Self-Employed</vt:lpstr>
      <vt:lpstr>Full 7(a) template-CARES Act 	</vt:lpstr>
      <vt:lpstr>2) Wage Cap Calc</vt:lpstr>
      <vt:lpstr>PPP Forgiveness Calculator</vt:lpstr>
      <vt:lpstr>Schedule A</vt:lpstr>
      <vt:lpstr>Schedule A Worksheet</vt:lpstr>
      <vt:lpstr>Forgiveness Expense Tracker</vt:lpstr>
      <vt:lpstr>Salary &amp; Wage Calc (if needed)</vt:lpstr>
      <vt:lpstr>FTE Calculator (if needed)</vt:lpstr>
      <vt:lpstr>Notes tab (if needed)</vt:lpstr>
      <vt:lpstr>'PPP Forgiveness Calculator'!Print_Area</vt:lpstr>
      <vt:lpstr>Restored_wages_to_rate_payable_on_2_15_20_by_6_30_20?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Christopher J. Wittich</cp:lastModifiedBy>
  <cp:revision/>
  <dcterms:created xsi:type="dcterms:W3CDTF">2020-03-20T14:57:45Z</dcterms:created>
  <dcterms:modified xsi:type="dcterms:W3CDTF">2020-06-24T14:46:42Z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0x0101004BB3440524FD9647B500B3C1D3B45A46</vt:lpwstr>
  </property>
</Properties>
</file>