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3"/>
  <workbookPr defaultThemeVersion="166925"/>
  <mc:AlternateContent xmlns:mc="http://schemas.openxmlformats.org/markup-compatibility/2006">
    <mc:Choice Requires="x15">
      <x15ac:absPath xmlns:x15ac="http://schemas.microsoft.com/office/spreadsheetml/2010/11/ac" url="https://probooksolutions.sharepoint.com/sites/TIGER/Shared Documents/General/PPP/"/>
    </mc:Choice>
  </mc:AlternateContent>
  <xr:revisionPtr revIDLastSave="180" documentId="13_ncr:1_{26C80FF6-8433-4878-9431-9E7FA5E9EF44}" xr6:coauthVersionLast="45" xr6:coauthVersionMax="45" xr10:uidLastSave="{8C7CF2D8-5866-4FCB-9173-F0ACFE143419}"/>
  <bookViews>
    <workbookView xWindow="16695" yWindow="1110" windowWidth="23385" windowHeight="23085" firstSheet="1" activeTab="8" xr2:uid="{00000000-000D-0000-FFFF-FFFF00000000}"/>
  </bookViews>
  <sheets>
    <sheet name="Overview" sheetId="11" r:id="rId1"/>
    <sheet name="1a) Employer" sheetId="3" r:id="rId2"/>
    <sheet name="1b) Self-Employed" sheetId="6" r:id="rId3"/>
    <sheet name="Full 7(a) template-CARES Act _x0009_" sheetId="4" state="hidden" r:id="rId4"/>
    <sheet name="2) Wage Cap Calc" sheetId="7" r:id="rId5"/>
    <sheet name="3) Calc Loan Forgiveness Amount" sheetId="5" r:id="rId6"/>
    <sheet name="4) Reduction in Wages Worksheet" sheetId="8" r:id="rId7"/>
    <sheet name="5) Forgiveness Expense Tracker" sheetId="9" r:id="rId8"/>
    <sheet name="6) Per Payroll PPP Calc" sheetId="10" r:id="rId9"/>
  </sheets>
  <definedNames>
    <definedName name="_xlnm.Print_Area" localSheetId="5">'3) Calc Loan Forgiveness Amount'!$A$1:$H$118</definedName>
    <definedName name="Restored_wages_to_rate_payable_on_2_15_20_by_6_30_20?">'4) Reduction in Wages Worksheet'!$H$11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8" l="1"/>
  <c r="E31" i="8"/>
  <c r="D32" i="8"/>
  <c r="E32" i="8"/>
  <c r="F16" i="10" l="1"/>
  <c r="D22" i="6" l="1"/>
  <c r="D12" i="8" l="1"/>
  <c r="H23" i="5"/>
  <c r="D25" i="8"/>
  <c r="E25" i="8" s="1"/>
  <c r="D22" i="8"/>
  <c r="E22" i="8" s="1"/>
  <c r="D21" i="8"/>
  <c r="E21" i="8" s="1"/>
  <c r="C8" i="9"/>
  <c r="F25" i="5"/>
  <c r="A16" i="7" l="1"/>
  <c r="M25" i="7"/>
  <c r="E25" i="7"/>
  <c r="G44" i="10" l="1"/>
  <c r="F44" i="10"/>
  <c r="G43" i="10"/>
  <c r="F43" i="10"/>
  <c r="G42" i="10"/>
  <c r="F42" i="10"/>
  <c r="G41" i="10"/>
  <c r="F41" i="10"/>
  <c r="G40" i="10"/>
  <c r="F40" i="10"/>
  <c r="G39" i="10"/>
  <c r="F39" i="10"/>
  <c r="G38" i="10"/>
  <c r="F38" i="10"/>
  <c r="G37" i="10"/>
  <c r="F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21" i="10"/>
  <c r="F21" i="10"/>
  <c r="G20" i="10"/>
  <c r="F20" i="10"/>
  <c r="G19" i="10"/>
  <c r="F19" i="10"/>
  <c r="G18" i="10"/>
  <c r="F18" i="10"/>
  <c r="G17" i="10"/>
  <c r="F17" i="10"/>
  <c r="G16" i="10"/>
  <c r="F15" i="10"/>
  <c r="G15" i="10"/>
  <c r="B33" i="8" l="1"/>
  <c r="D33" i="8" s="1"/>
  <c r="E33" i="8" s="1"/>
  <c r="O42" i="9" l="1"/>
  <c r="E54" i="5" s="1"/>
  <c r="M42" i="9"/>
  <c r="I42" i="9"/>
  <c r="E44" i="5" s="1"/>
  <c r="O44" i="9" l="1"/>
  <c r="E53" i="5"/>
  <c r="G45" i="10"/>
  <c r="G14" i="9" s="1"/>
  <c r="G42" i="9" s="1"/>
  <c r="E46" i="5" s="1"/>
  <c r="F45" i="10"/>
  <c r="K14" i="9" s="1"/>
  <c r="K42" i="9" s="1"/>
  <c r="E45" i="5" s="1"/>
  <c r="D45" i="10"/>
  <c r="C45" i="10"/>
  <c r="B45" i="10"/>
  <c r="D9" i="10"/>
  <c r="C31" i="8" s="1"/>
  <c r="C12" i="8" l="1"/>
  <c r="C11" i="8"/>
  <c r="C21" i="8"/>
  <c r="C22" i="8"/>
  <c r="C25" i="8"/>
  <c r="A12" i="10"/>
  <c r="E20" i="10" s="1"/>
  <c r="C33" i="8"/>
  <c r="C32" i="8"/>
  <c r="C30" i="8"/>
  <c r="C29" i="8"/>
  <c r="C28" i="8"/>
  <c r="C27" i="8"/>
  <c r="C26" i="8"/>
  <c r="D26" i="8" s="1"/>
  <c r="E26" i="8" s="1"/>
  <c r="C24" i="8"/>
  <c r="C23" i="8"/>
  <c r="C20" i="8"/>
  <c r="D20" i="8" s="1"/>
  <c r="E20" i="8" s="1"/>
  <c r="C19" i="8"/>
  <c r="C18" i="8"/>
  <c r="C17" i="8"/>
  <c r="C16" i="8"/>
  <c r="C15" i="8"/>
  <c r="C14" i="8"/>
  <c r="C13" i="8"/>
  <c r="D11" i="8"/>
  <c r="E11" i="8" s="1"/>
  <c r="C104" i="5"/>
  <c r="C106" i="5" s="1"/>
  <c r="B40" i="8"/>
  <c r="C111" i="5" s="1"/>
  <c r="D94" i="5"/>
  <c r="D92" i="5"/>
  <c r="D86" i="5"/>
  <c r="D84" i="5"/>
  <c r="D82" i="5"/>
  <c r="D80" i="5"/>
  <c r="D75" i="5"/>
  <c r="D73" i="5"/>
  <c r="D87" i="5"/>
  <c r="E21" i="10" l="1"/>
  <c r="H21" i="10" s="1"/>
  <c r="E15" i="10"/>
  <c r="E36" i="10"/>
  <c r="E37" i="10"/>
  <c r="E38" i="10"/>
  <c r="E39" i="10"/>
  <c r="E40" i="10"/>
  <c r="E41" i="10"/>
  <c r="E42" i="10"/>
  <c r="E43" i="10"/>
  <c r="E44" i="10"/>
  <c r="H44" i="10"/>
  <c r="H36" i="10"/>
  <c r="E28" i="10"/>
  <c r="H28" i="10" s="1"/>
  <c r="D17" i="8"/>
  <c r="E17" i="8" s="1"/>
  <c r="F17" i="8" s="1"/>
  <c r="D28" i="8"/>
  <c r="E28" i="8" s="1"/>
  <c r="D14" i="8"/>
  <c r="E14" i="8" s="1"/>
  <c r="F14" i="8" s="1"/>
  <c r="G14" i="8" s="1"/>
  <c r="D24" i="8"/>
  <c r="E24" i="8" s="1"/>
  <c r="D16" i="8"/>
  <c r="E16" i="8" s="1"/>
  <c r="F16" i="8" s="1"/>
  <c r="G16" i="8" s="1"/>
  <c r="D27" i="8"/>
  <c r="E27" i="8" s="1"/>
  <c r="D18" i="8"/>
  <c r="E18" i="8" s="1"/>
  <c r="F18" i="8" s="1"/>
  <c r="G18" i="8" s="1"/>
  <c r="H43" i="10"/>
  <c r="E35" i="10"/>
  <c r="H35" i="10" s="1"/>
  <c r="E27" i="10"/>
  <c r="H27" i="10" s="1"/>
  <c r="E19" i="10"/>
  <c r="H19" i="10" s="1"/>
  <c r="E26" i="10"/>
  <c r="H26" i="10" s="1"/>
  <c r="H41" i="10"/>
  <c r="E33" i="10"/>
  <c r="H33" i="10" s="1"/>
  <c r="E25" i="10"/>
  <c r="H25" i="10" s="1"/>
  <c r="E17" i="10"/>
  <c r="H17" i="10" s="1"/>
  <c r="E16" i="10"/>
  <c r="H16" i="10" s="1"/>
  <c r="H39" i="10"/>
  <c r="E31" i="10"/>
  <c r="H31" i="10" s="1"/>
  <c r="E23" i="10"/>
  <c r="H23" i="10" s="1"/>
  <c r="D19" i="8"/>
  <c r="E19" i="8" s="1"/>
  <c r="F19" i="8" s="1"/>
  <c r="D30" i="8"/>
  <c r="E30" i="8" s="1"/>
  <c r="E12" i="8"/>
  <c r="F12" i="8" s="1"/>
  <c r="G12" i="8" s="1"/>
  <c r="D15" i="8"/>
  <c r="E15" i="8" s="1"/>
  <c r="F15" i="8" s="1"/>
  <c r="H42" i="10"/>
  <c r="E32" i="10"/>
  <c r="H32" i="10" s="1"/>
  <c r="H20" i="10"/>
  <c r="E34" i="10"/>
  <c r="H34" i="10" s="1"/>
  <c r="E18" i="10"/>
  <c r="H18" i="10" s="1"/>
  <c r="H40" i="10"/>
  <c r="E24" i="10"/>
  <c r="H24" i="10" s="1"/>
  <c r="D29" i="8"/>
  <c r="E29" i="8" s="1"/>
  <c r="H38" i="10"/>
  <c r="E30" i="10"/>
  <c r="H30" i="10" s="1"/>
  <c r="E22" i="10"/>
  <c r="H22" i="10" s="1"/>
  <c r="H37" i="10"/>
  <c r="E29" i="10"/>
  <c r="H29" i="10" s="1"/>
  <c r="D13" i="8"/>
  <c r="E13" i="8" s="1"/>
  <c r="F13" i="8" s="1"/>
  <c r="D23" i="8"/>
  <c r="E23" i="8" s="1"/>
  <c r="D108" i="5"/>
  <c r="E75" i="5"/>
  <c r="F11" i="8"/>
  <c r="G11" i="8" s="1"/>
  <c r="E94" i="5"/>
  <c r="F64" i="5" s="1"/>
  <c r="B39" i="8" l="1"/>
  <c r="C110" i="5" s="1"/>
  <c r="D112" i="5" s="1"/>
  <c r="G19" i="8"/>
  <c r="G17" i="8"/>
  <c r="G15" i="8"/>
  <c r="E45" i="10"/>
  <c r="E42" i="9" s="1"/>
  <c r="E39" i="5" s="1"/>
  <c r="H15" i="10"/>
  <c r="H45" i="10" s="1"/>
  <c r="G13" i="8"/>
  <c r="G35" i="8" l="1"/>
  <c r="G99" i="5" s="1"/>
  <c r="H99" i="5" s="1"/>
  <c r="K44" i="9"/>
  <c r="P42" i="9"/>
  <c r="O45" i="9" s="1"/>
  <c r="K45" i="9" l="1"/>
  <c r="E87" i="5"/>
  <c r="F63" i="5" s="1"/>
  <c r="G63" i="5" s="1"/>
  <c r="F62" i="5"/>
  <c r="G62" i="5" s="1"/>
  <c r="G66" i="5" l="1"/>
  <c r="F56" i="5" l="1"/>
  <c r="F28" i="5" s="1"/>
  <c r="M26" i="7" l="1"/>
  <c r="E26" i="7"/>
  <c r="M24" i="7"/>
  <c r="E24" i="7"/>
  <c r="M23" i="7"/>
  <c r="E23" i="7"/>
  <c r="M22" i="7"/>
  <c r="E22" i="7"/>
  <c r="M21" i="7"/>
  <c r="E21" i="7"/>
  <c r="M20" i="7"/>
  <c r="E20" i="7"/>
  <c r="M19" i="7"/>
  <c r="E19" i="7"/>
  <c r="M18" i="7"/>
  <c r="E18" i="7"/>
  <c r="M17" i="7"/>
  <c r="E17" i="7"/>
  <c r="M16" i="7"/>
  <c r="I16" i="7"/>
  <c r="I17" i="7" s="1"/>
  <c r="I18" i="7" s="1"/>
  <c r="I19" i="7" s="1"/>
  <c r="I20" i="7" s="1"/>
  <c r="I21" i="7" s="1"/>
  <c r="I22" i="7" s="1"/>
  <c r="I23" i="7" s="1"/>
  <c r="I24" i="7" s="1"/>
  <c r="E16" i="7"/>
  <c r="A17" i="7"/>
  <c r="A18" i="7" s="1"/>
  <c r="A19" i="7" s="1"/>
  <c r="A20" i="7" s="1"/>
  <c r="A21" i="7" s="1"/>
  <c r="A22" i="7" s="1"/>
  <c r="A23" i="7" s="1"/>
  <c r="A24" i="7" s="1"/>
  <c r="M15" i="7"/>
  <c r="E15" i="7"/>
  <c r="E53" i="6"/>
  <c r="D53" i="6"/>
  <c r="E29" i="7" l="1"/>
  <c r="E34" i="6" s="1"/>
  <c r="E40" i="6" s="1"/>
  <c r="E45" i="6" s="1"/>
  <c r="E47" i="6" s="1"/>
  <c r="E55" i="6" s="1"/>
  <c r="M29" i="7"/>
  <c r="E40" i="5" s="1"/>
  <c r="F47" i="5" s="1"/>
  <c r="F26" i="5" s="1"/>
  <c r="H31" i="5" s="1"/>
  <c r="D60" i="3"/>
  <c r="D37" i="3" l="1"/>
  <c r="D40" i="6"/>
  <c r="D45" i="6" s="1"/>
  <c r="D47" i="6" s="1"/>
  <c r="D55" i="6" s="1"/>
  <c r="F30" i="5"/>
  <c r="G27" i="5" s="1"/>
  <c r="G29" i="5" l="1"/>
  <c r="H32" i="5" s="1"/>
  <c r="D43" i="3"/>
  <c r="D45" i="3" s="1"/>
  <c r="D50" i="3" s="1"/>
  <c r="C36" i="4"/>
  <c r="C13" i="4"/>
  <c r="C17" i="4" s="1"/>
  <c r="H33" i="5" l="1"/>
  <c r="G67" i="5" s="1"/>
  <c r="H67" i="5" s="1"/>
  <c r="D54" i="3"/>
  <c r="D62" i="3" s="1"/>
  <c r="H116" i="5" l="1"/>
  <c r="H117" i="5" s="1"/>
</calcChain>
</file>

<file path=xl/sharedStrings.xml><?xml version="1.0" encoding="utf-8"?>
<sst xmlns="http://schemas.openxmlformats.org/spreadsheetml/2006/main" count="395" uniqueCount="304">
  <si>
    <t>This workbook is provided as a tool for you to use in managing your PPP loan, from calculating an estimated loan amount through to estimating the amount of your PPP loan that may be forgiven. Whether you are a small business with employees (see tab 1a), or you are self employed with or without employees (see tab 1b) - we have accommodated for your siutation in this tool.  As you work work through the tool, please don't hesitate to reach out to your Boyum Barenscheer (BB) team with questions.  
This loan program is like no other SBA product, was introduced and rolled out by the SBA very quickly, and continues to change.
This PPP loan and forgiveness calculator is based on the most recent available information as of the date at the top of each worksheet and may be modified as the SBA and Congress adopt changes, whether through rules and regulations or through legislation.  The SBA has been issuing updated guidance regularly, several times each week, and the guidance may change as you work through the process from loan application through to forgiveness.
In addition to tracking your actual usage of the loan proceeds, our goal is to also provide a tool you can use to model scenarios in your business, allowing you to maximize the loan forgiveness provisions of the law. Please be reminded that the lending bank has the final determination in the amount of forgiveness, which may differ from your calculations.  Your BB team is available to help you with these calculations.
The Wage Cap Calc (tab 2) is most useful in the loan amount calculation.
On tab 3 you will find a robust worksheet to help you calculate your anticipated amount of loan forgiveness.  Use the Reduction in Wages Worksheet (tab 4) to assist in that calculation.
Once you have received your PPP loan proceeds, use our Forgiveness Expense Tracker (tab 5) and the Per Payroll PPP Calc (tab 6) to record allowable PPP expenses as they are incurred.  You can duplicate tab 6 for each pay period you need. Or use your own payroll detail, exported to Excel from your payroll provider, for the payroll costs.
We hope you find this tool useful.
Your BB Team</t>
  </si>
  <si>
    <t xml:space="preserve"> </t>
  </si>
  <si>
    <t xml:space="preserve">NOTE:
The information contained in this workbook should not be construed as a recommendation, an offer of services, or an offer to sell, or solicitation of an offer to buy a particular strategy. The reader should not rely on this information other than as authorized by a written agreement with Boyum Barenscheer PLLP. The commentaries provided are opinions of Boyum Barenscheer PLLP and are for informational purposes only. While the information is deemed reliable, Boyum Barenscheer cannot guarantee its accuracy, completeness, or suitability for any purpose and makes no warranties with regard to the results to be obtained from its use, or whether any expressed course of events will actually occur. </t>
  </si>
  <si>
    <t>Paycheck Protection Program 
Loan Calculator (Employer)</t>
  </si>
  <si>
    <t>See Overview tab</t>
  </si>
  <si>
    <t>Amendment of  SBA 7(a) loan program</t>
  </si>
  <si>
    <t>As of 5/4/2020</t>
  </si>
  <si>
    <t xml:space="preserve">Blue-shaded fields are for data inputs.  </t>
  </si>
  <si>
    <t>Blank, boxed fields are formulas - not meant for data inputs</t>
  </si>
  <si>
    <t>**The most recent PPP loan application was made available April 2, 2020 by the US Treasury Department.  It can be found at:</t>
  </si>
  <si>
    <t>https://home.treasury.gov/system/files/136/Paycheck-Protection-Program-Application-3-30-2020-v3.pdf</t>
  </si>
  <si>
    <t>I. Calculate total payroll costs</t>
  </si>
  <si>
    <t xml:space="preserve">Note: This template is for non-seasonal employers that were in business in 2019.  For seasonal employers operating between 2/15/19-6/30/19 : </t>
  </si>
  <si>
    <t xml:space="preserve">at client's option, use either the average monthly payroll costs for the 12 week period beginning on February 15, 2019 or between March 1, 2019 </t>
  </si>
  <si>
    <t>and June 30, 2019.</t>
  </si>
  <si>
    <t>Payroll Costs:</t>
  </si>
  <si>
    <t>2 options exist for periods to use in capturing 12 months of payroll costs.  Either calendar 2019 or 12 months prior to loan application.</t>
  </si>
  <si>
    <t xml:space="preserve">Our position is to use 2019 calendar year information to help make this process as simple as possible. </t>
  </si>
  <si>
    <t>ENTER VALUES IN THIS COLUMN</t>
  </si>
  <si>
    <t>PAYROLL RECORDS PERIOD OF TIME</t>
  </si>
  <si>
    <t>1/1/2019 TO 12/31/2019</t>
  </si>
  <si>
    <t>Salaries, wages, commission,  or similar comp. * (limitation for &gt; $100K adjustment below)</t>
  </si>
  <si>
    <t xml:space="preserve">Represents gross wages without regard to (not including subtractions or additions based on) federal taxes imposed or withheld, such as the employee's and employer's FICA and federal income taxes withheld.
</t>
  </si>
  <si>
    <t>PARTNERSHIPS:  guaranteed payments made and ordinary income passed through to active partners as self employment income qualify as payroll costs (clarified by the SBA on 4/14/2020), subject to the $100,000 cap</t>
  </si>
  <si>
    <t>Cash tips or equivalent</t>
  </si>
  <si>
    <t>Payment for vacation, parental, family, medical or sick leave</t>
  </si>
  <si>
    <t xml:space="preserve">  </t>
  </si>
  <si>
    <t>Allowance for dismissal or separation</t>
  </si>
  <si>
    <t>Payment required for provision of group healthcare benefits, including insurance premiums</t>
  </si>
  <si>
    <t>No limit for benefits paid on behalf of individual employees compensated &gt; $100K</t>
  </si>
  <si>
    <t>Payment of any retirement benefit (funding)</t>
  </si>
  <si>
    <r>
      <t xml:space="preserve">Payments of state or local tax assessed on comp. of employees </t>
    </r>
    <r>
      <rPr>
        <sz val="7"/>
        <color rgb="FF000000"/>
        <rFont val="Calibri"/>
        <family val="2"/>
        <scheme val="minor"/>
      </rPr>
      <t>(</t>
    </r>
    <r>
      <rPr>
        <sz val="8"/>
        <color rgb="FF000000"/>
        <rFont val="Calibri"/>
        <family val="2"/>
        <scheme val="minor"/>
      </rPr>
      <t>MN unemployment, less workforce enhance fee)</t>
    </r>
  </si>
  <si>
    <t xml:space="preserve">Less the following: </t>
  </si>
  <si>
    <t>Compensation of an employee in excess of 100k (subtraction is comp. over 100K for all employees)</t>
  </si>
  <si>
    <t>Complete "Wage Cap Calc" tab   (i.e., employee makes 138k, 138k goes in 32 and 38k is subtracted in row 41)</t>
  </si>
  <si>
    <t>Compensation of employee whose principal place of residence is outside the United States</t>
  </si>
  <si>
    <t>Qualified sick leave wages for which a credit is allowed under sec 7001 of Familes First Coronavirus Response Act.</t>
  </si>
  <si>
    <t>Qualified family leave wages for which a credit is allowed under sec 7003 of Familes First Coronavirus Response Act.</t>
  </si>
  <si>
    <t>Total payroll costs for 12 months</t>
  </si>
  <si>
    <t>Average monthly payroll costs</t>
  </si>
  <si>
    <t>II. Calculate eligible loan amount</t>
  </si>
  <si>
    <t>Average monthly payroll costs (see above)</t>
  </si>
  <si>
    <t>Multiply by 2.5 (months), up to a $10M cap.</t>
  </si>
  <si>
    <t>Multiplier</t>
  </si>
  <si>
    <t>Eligible 7(a) loan total</t>
  </si>
  <si>
    <t>EIDL loan eligible for refinance (if applicable) (loan obtained 1/31/20-4/3/20)</t>
  </si>
  <si>
    <t>Less:  any "Advance" under the EIDL loan that does not have to be repaid</t>
  </si>
  <si>
    <t>TOTAL EIDL LOAN</t>
  </si>
  <si>
    <t>Maximum loan amount including EIDL loans, estimated</t>
  </si>
  <si>
    <t xml:space="preserve">* Compensation definition is subject to interpretation, the template is based on our understanding and research as of April 17, 2020. </t>
  </si>
  <si>
    <t>Paycheck Protection Program
Loan Calculator (Self Employed Sch C)</t>
  </si>
  <si>
    <t>https://myboyum.com/wp-content/uploads/2020/04/SBA-PPP-Loan-Application-April-2.pdf</t>
  </si>
  <si>
    <t>This application is valid for self-employed individuals and independent contractors to complete and submit to their bank.</t>
  </si>
  <si>
    <t>ENTER VALUES IN 1 COLUMN, NOT BOTH</t>
  </si>
  <si>
    <t>For self-employed who file a Schedule C with their 1040:</t>
  </si>
  <si>
    <t>NO Employees</t>
  </si>
  <si>
    <t>WITH Employees</t>
  </si>
  <si>
    <t>Net Self Employment Income (Schedule C, Line 31)</t>
  </si>
  <si>
    <t>Less: Net Self Employment Income &gt; $100,000/person</t>
  </si>
  <si>
    <t>Compensation as it relates to employees:</t>
  </si>
  <si>
    <t xml:space="preserve"> -   </t>
  </si>
  <si>
    <t>Complete "Wage Cap Calc" - Includes self-employed owner</t>
  </si>
  <si>
    <t>TOTAL PAYROLL COSTS</t>
  </si>
  <si>
    <t>Average Monthly Payroll Cost</t>
  </si>
  <si>
    <t>Estimated PPP loan total (Self-employed with no employees must not exceed $20,833.33)</t>
  </si>
  <si>
    <t>Paycheck Protection Program</t>
  </si>
  <si>
    <t>Amendment of 7(a) loan program</t>
  </si>
  <si>
    <t>Senate CARES Act - 3/26/20 9:00 PM</t>
  </si>
  <si>
    <r>
      <rPr>
        <b/>
        <u/>
        <sz val="12"/>
        <color rgb="FFFF0000"/>
        <rFont val="Calibri (Body)"/>
      </rPr>
      <t>Disclaimer</t>
    </r>
    <r>
      <rPr>
        <b/>
        <sz val="12"/>
        <color rgb="FFFF0000"/>
        <rFont val="Calibri"/>
        <family val="2"/>
        <scheme val="minor"/>
      </rPr>
      <t xml:space="preserve">: this template is based on interpretations of </t>
    </r>
    <r>
      <rPr>
        <b/>
        <sz val="12"/>
        <color rgb="FFFF0000"/>
        <rFont val="Calibri (Body)"/>
      </rPr>
      <t>the CARES Act passed by the Senate on March 25th</t>
    </r>
    <r>
      <rPr>
        <b/>
        <sz val="12"/>
        <color rgb="FFFF0000"/>
        <rFont val="Calibri"/>
        <family val="2"/>
        <scheme val="minor"/>
      </rPr>
      <t>. There are many moving parts. Please do not use in a vacuum.</t>
    </r>
  </si>
  <si>
    <t>We've actively tracking and are in discussions for a waiver on the SBA "affiliation" rules language, as it may exclude certain equity-backed startups depending on how the law is interpreted.</t>
  </si>
  <si>
    <t>I. Calculate eligible loan amount</t>
  </si>
  <si>
    <t>Payroll costs</t>
  </si>
  <si>
    <t>Average total monthly payments for payroll costs incurred during the 1 year period before the loan date (e.g. 4/1/19 - 3/31/20).</t>
  </si>
  <si>
    <r>
      <rPr>
        <b/>
        <u/>
        <sz val="12"/>
        <color rgb="FF000000"/>
        <rFont val="Calibri (Body)"/>
      </rPr>
      <t>Payroll costs include</t>
    </r>
    <r>
      <rPr>
        <sz val="12"/>
        <color indexed="8"/>
        <rFont val="Calibri"/>
        <family val="2"/>
        <scheme val="minor"/>
      </rPr>
      <t>:</t>
    </r>
  </si>
  <si>
    <t>- Salary, wage, commission, or similar compensation</t>
  </si>
  <si>
    <t>Total</t>
  </si>
  <si>
    <t>- Cash tips or equivalent</t>
  </si>
  <si>
    <t>- Payment for vacation, parental, family, medical, or sick leave</t>
  </si>
  <si>
    <t>- Allowance for dismissal or separation</t>
  </si>
  <si>
    <t>- Payment req'd for provision of group healthcare benefits, including insurance premiums</t>
  </si>
  <si>
    <t>- Payment of any retirement benefit</t>
  </si>
  <si>
    <t>- Payment of State or local tax assessed on compensation of employees</t>
  </si>
  <si>
    <t>- Compensation to a sole proprietor/independent contractor that is a wage, commission, or similar comp up to $100k, prorated for the covered period</t>
  </si>
  <si>
    <r>
      <rPr>
        <b/>
        <u/>
        <sz val="12"/>
        <color rgb="FF000000"/>
        <rFont val="Calibri (Body)"/>
      </rPr>
      <t>Payroll costs exclude</t>
    </r>
    <r>
      <rPr>
        <sz val="12"/>
        <color indexed="8"/>
        <rFont val="Calibri"/>
        <family val="2"/>
        <scheme val="minor"/>
      </rPr>
      <t>:</t>
    </r>
  </si>
  <si>
    <t>- Compensation for any employee in excess of an annual salary over $100k, prorated for the covered period (note: you can include their compensation up to a $100k cap)</t>
  </si>
  <si>
    <t>- Taxes imposed or withheld under chapters 21, 22, or 24 of IRS Code during the covered period</t>
  </si>
  <si>
    <t>- Compensation for any employee whose principal residence is outside USA</t>
  </si>
  <si>
    <t>- Qualified sick and/or family leave wages, for which a credit is allowed under Families First Coronavirus Response Act</t>
  </si>
  <si>
    <r>
      <rPr>
        <b/>
        <u/>
        <sz val="12"/>
        <color rgb="FF000000"/>
        <rFont val="Calibri (Body)"/>
      </rPr>
      <t>Note</t>
    </r>
    <r>
      <rPr>
        <sz val="12"/>
        <color indexed="8"/>
        <rFont val="Calibri"/>
        <family val="2"/>
        <scheme val="minor"/>
      </rPr>
      <t>: the covered period is defined as as beginning on 2/15/20 and ending on 6/30/20.</t>
    </r>
  </si>
  <si>
    <t>II. Calculate loan forgiveness amount</t>
  </si>
  <si>
    <t>Payroll</t>
  </si>
  <si>
    <t>Sum of payroll costs incurred and payments made during the covered period (8 week period beginning on loan origination date).</t>
  </si>
  <si>
    <t>Covered mortgage obligation</t>
  </si>
  <si>
    <t>Sum of interest payments on mortgage obligations during the covered period. Prepayments and principal payments are excluded. Mortgage must have been incurred by 2/15/20.</t>
  </si>
  <si>
    <t>Covered rent obligation</t>
  </si>
  <si>
    <t>Sum of rent costs incurred and payments made during the covered period. Qualifies if rent obligated under a lease agreement in force before 2/15/20.</t>
  </si>
  <si>
    <t>Covered utility payments</t>
  </si>
  <si>
    <t>Sum of utility costs incurred and payments made during the covered period for electric, gas, water, transportation, phone, and internet, for which service began before 2/15/20.</t>
  </si>
  <si>
    <t>Gov't forgiveness total</t>
  </si>
  <si>
    <r>
      <t>Note</t>
    </r>
    <r>
      <rPr>
        <sz val="12"/>
        <color rgb="FF000000"/>
        <rFont val="Calibri (Body)"/>
      </rPr>
      <t xml:space="preserve">: The "covered period" for the loan forgiveness section is defined as the 8 week period beginning on the loan origination date. </t>
    </r>
  </si>
  <si>
    <r>
      <t>Note</t>
    </r>
    <r>
      <rPr>
        <sz val="12"/>
        <color rgb="FF000000"/>
        <rFont val="Calibri (Body)"/>
      </rPr>
      <t>: The amount of loan forgiveness shall not exceed the principal amount of the loan.</t>
    </r>
  </si>
  <si>
    <t>Forgiveness amounts will be reduced in two scenarios:</t>
  </si>
  <si>
    <t>1. Reduction in number of employees</t>
  </si>
  <si>
    <r>
      <rPr>
        <u/>
        <sz val="12"/>
        <color rgb="FF000000"/>
        <rFont val="Calibri (Body)"/>
      </rPr>
      <t xml:space="preserve">Amount of loan forgiveness reduced by multiplying the </t>
    </r>
    <r>
      <rPr>
        <u/>
        <sz val="12"/>
        <color rgb="FF0000FF"/>
        <rFont val="Calibri (Body)"/>
      </rPr>
      <t>payroll costs calculated in Part II by</t>
    </r>
    <r>
      <rPr>
        <sz val="12"/>
        <color indexed="8"/>
        <rFont val="Calibri"/>
        <family val="2"/>
        <scheme val="minor"/>
      </rPr>
      <t xml:space="preserve">:                               (average number of FT equivalent employees employed during the covered period) / (average number of FT equivalent employees per month employed 2/15/19 - 6/30/19 </t>
    </r>
    <r>
      <rPr>
        <b/>
        <u/>
        <sz val="12"/>
        <color rgb="FF000000"/>
        <rFont val="Calibri (Body)"/>
      </rPr>
      <t>OR</t>
    </r>
    <r>
      <rPr>
        <sz val="12"/>
        <color indexed="8"/>
        <rFont val="Calibri"/>
        <family val="2"/>
        <scheme val="minor"/>
      </rPr>
      <t xml:space="preserve"> 1/1/20 - 2/29/20). Employer chooses which time period to use as the comparison.</t>
    </r>
  </si>
  <si>
    <t>2. Reduction in compensation</t>
  </si>
  <si>
    <r>
      <rPr>
        <u/>
        <sz val="12"/>
        <color rgb="FF000000"/>
        <rFont val="Calibri (Body)"/>
      </rPr>
      <t>Loan forgiveness reduced by the amount of any 25%+ compensation reduction (when compared to the most recent full quarter) during the covered period for any employee who</t>
    </r>
    <r>
      <rPr>
        <sz val="12"/>
        <color indexed="8"/>
        <rFont val="Calibri"/>
        <family val="2"/>
        <scheme val="minor"/>
      </rPr>
      <t>: did not receive, during any single pay period during 2019, wages or salary at an annualized pay rate in an amount exceeding $100k.</t>
    </r>
  </si>
  <si>
    <r>
      <rPr>
        <b/>
        <sz val="12"/>
        <color rgb="FF000000"/>
        <rFont val="Calibri (Body)"/>
      </rPr>
      <t>Note</t>
    </r>
    <r>
      <rPr>
        <sz val="12"/>
        <color rgb="FF000000"/>
        <rFont val="Calibri (Body)"/>
      </rPr>
      <t>: There is a provision that if an employer eliminates the employee and compensation reductions mentioned above in #1 and #2 by 6/30/20, then the forgiveness amounts will not be reduced.</t>
    </r>
  </si>
  <si>
    <t>Wage Cap Calc</t>
  </si>
  <si>
    <t>To be used in calculating the loan amount &amp; in actual expense for forgiveness</t>
  </si>
  <si>
    <t>Loan Amount - Calculation for Wages or Self Employment Income in Excess of $100,000/person</t>
  </si>
  <si>
    <t>NON SEASONAL BUSINESS - Enter annual amounts for 2019</t>
  </si>
  <si>
    <t>Employee / Partner / Owner (Self-Employed)</t>
  </si>
  <si>
    <t>Annual Salary/Wage, Guaranteed Payment and Partner Ordinary Income or 
Self Employment Income</t>
  </si>
  <si>
    <t>Excess Compensation
(amounts &gt; $100,000)</t>
  </si>
  <si>
    <t>Actual 8-week Wage/Salary, Guaranteed Pymt + Partner Ordinary Income or Self Employment Income</t>
  </si>
  <si>
    <t>Excess Compensation
(amounts &gt; $15,385)</t>
  </si>
  <si>
    <t>Wages or Self Employment Income in Excess of $100,000</t>
  </si>
  <si>
    <t>Wages or Self Employment Income in Excess of $100,000 (annualized)</t>
  </si>
  <si>
    <t>III. Calculate loan forgiveness amount</t>
  </si>
  <si>
    <t xml:space="preserve">NOTE: This is a tool and is not meant to calculate the ACTUAL fogiveness amount, but is meant to provide a best estimate, based on the reliability of the inputs.  </t>
  </si>
  <si>
    <t>The lender's forgiveness calculation may take precedence.</t>
  </si>
  <si>
    <t>Complete the highlighted fields for your situation.</t>
  </si>
  <si>
    <t>-If any fields are not populated, you might not have a complete picture of your PPP loan forgiveness situation</t>
  </si>
  <si>
    <t>-parts of the forgiveness calculation are dependent on other tabs.  Ensure the information is complete to have a full picture of the potential loan forgiveness</t>
  </si>
  <si>
    <t>We've broken down the forgiveness calculation into 4 main steps:</t>
  </si>
  <si>
    <t xml:space="preserve">STEP 1:  Track your allowable PPP loan expenses -both Payroll (A) and Non Payroll (B).  </t>
  </si>
  <si>
    <r>
      <t>** Complete</t>
    </r>
    <r>
      <rPr>
        <b/>
        <i/>
        <sz val="14"/>
        <color rgb="FFFF0000"/>
        <rFont val="Calibri"/>
        <family val="2"/>
        <scheme val="minor"/>
      </rPr>
      <t xml:space="preserve"> Forgiveness Expense Tracker </t>
    </r>
    <r>
      <rPr>
        <b/>
        <sz val="14"/>
        <color rgb="FFFF0000"/>
        <rFont val="Calibri"/>
        <family val="2"/>
        <scheme val="minor"/>
      </rPr>
      <t>tab, or your own tracking tool</t>
    </r>
  </si>
  <si>
    <t>STEP 2:  Determine whether there was reduction in headcount from the baseline period to the 8 week covered period</t>
  </si>
  <si>
    <t>STEP 3:  Determine whether there was a reduction in compensation for any one employee from 2020 Q1 to 8 week covered period</t>
  </si>
  <si>
    <r>
      <t xml:space="preserve">** Complete </t>
    </r>
    <r>
      <rPr>
        <b/>
        <i/>
        <sz val="14"/>
        <color rgb="FFFF0000"/>
        <rFont val="Calibri"/>
        <family val="2"/>
        <scheme val="minor"/>
      </rPr>
      <t>Reduction in Wages Worksheet</t>
    </r>
  </si>
  <si>
    <t>STEP 4:  If you have a reduction due to Step 2 or 3, is it mitigated by the STEP 4 "safe harbor"?</t>
  </si>
  <si>
    <t>Inputs</t>
  </si>
  <si>
    <t>Calculations</t>
  </si>
  <si>
    <t>Amount Forgiven</t>
  </si>
  <si>
    <t>Amount of PPP Loan</t>
  </si>
  <si>
    <t>Date Loan Funded</t>
  </si>
  <si>
    <t>End of 8 week covered period</t>
  </si>
  <si>
    <t>Amount of PPP Loan Used for Payroll During 8 Week Covered Period (beginning date of loan funding)</t>
  </si>
  <si>
    <t>A</t>
  </si>
  <si>
    <t xml:space="preserve"> Payroll costs as % of total spent</t>
  </si>
  <si>
    <t>Amount of PPP Loan Used for Nonpayroll Authorized Purposes During 8 Week Covered Period</t>
  </si>
  <si>
    <t>B</t>
  </si>
  <si>
    <t>Nonpayroll costs as % of total spent</t>
  </si>
  <si>
    <t>Amount of PPP loan spent during 8 week covered period</t>
  </si>
  <si>
    <t>Amount of PPP Loan Not Used OR Used for Unallowed Purposes (not forgivable)</t>
  </si>
  <si>
    <t>**Amount Used for Nonpayroll Costs &gt;25% (not forgivable)</t>
  </si>
  <si>
    <t>Subtotal of Amount Potentially Forgiven</t>
  </si>
  <si>
    <t>STEP 1:  Determine payroll vs nonpayroll allowable costs during 8 week period</t>
  </si>
  <si>
    <t>Payroll Costs During 8 Week Covered Period</t>
  </si>
  <si>
    <t>Payroll costs (as defined in Employer or Self-Employed tab):</t>
  </si>
  <si>
    <t>Salaries, wages, commission,  or similar comp</t>
  </si>
  <si>
    <t xml:space="preserve"> (limitation for &gt; $100K - from Wage Cap Calc tab-if not already deducted from amount in E34)</t>
  </si>
  <si>
    <t>Payment for healthcare benefits (group plans)</t>
  </si>
  <si>
    <t>Payment of employer-paid retirement benefit (funding)</t>
  </si>
  <si>
    <r>
      <t xml:space="preserve">Pymts of state/local tax assessed </t>
    </r>
    <r>
      <rPr>
        <sz val="7"/>
        <color rgb="FF000000"/>
        <rFont val="Calibri"/>
        <family val="2"/>
        <scheme val="minor"/>
      </rPr>
      <t>(state</t>
    </r>
    <r>
      <rPr>
        <sz val="8"/>
        <color rgb="FF000000"/>
        <rFont val="Calibri"/>
        <family val="2"/>
        <scheme val="minor"/>
      </rPr>
      <t xml:space="preserve"> unemployment, less workforce enhance fee)</t>
    </r>
  </si>
  <si>
    <t>Total Payroll Costs</t>
  </si>
  <si>
    <t>Nonpayroll Costs During 8 Week Covered Period</t>
  </si>
  <si>
    <t>Covered mortgage obligation (interest only on mortgage in existence prior to 2/15/20. Prepayment excluded)</t>
  </si>
  <si>
    <t>Covered rent obligation (lease agreement in force before 2/15/20)</t>
  </si>
  <si>
    <t>Covered utility payments (for which service began before 2/15/20)</t>
  </si>
  <si>
    <t>Total Nonpayroll Costs</t>
  </si>
  <si>
    <t xml:space="preserve">STEP 2:  Determine whether there was a reduction in headcount from baseline period to 8 week covered period </t>
  </si>
  <si>
    <t>Numerator:  Avg FTE per month for 8 week covered period</t>
  </si>
  <si>
    <t>Denominator - Option 1: the average number of FTE employees per month employed by the compnay during the period from February 15, 2019- June 30, 2019</t>
  </si>
  <si>
    <t>Denominator - Option 2: the average number of FTE employees per month employed by the compnay during the period from January 1, 2020 - Febraury 29, 2020</t>
  </si>
  <si>
    <t>Percentage Not Forgivable (unless restored in Step 4)</t>
  </si>
  <si>
    <t>Amount Not Forgivable (unless restored in Step 4)</t>
  </si>
  <si>
    <t>Average FTEs:</t>
  </si>
  <si>
    <t>FTEs</t>
  </si>
  <si>
    <t>Monthly Average</t>
  </si>
  <si>
    <t>Average for Period</t>
  </si>
  <si>
    <t>8 Week Atual:</t>
  </si>
  <si>
    <t>Beginning of 8 week period</t>
  </si>
  <si>
    <t>Paydate 1</t>
  </si>
  <si>
    <t>Paydate 2</t>
  </si>
  <si>
    <t>Paydate 3</t>
  </si>
  <si>
    <t>Paydate 4</t>
  </si>
  <si>
    <t>2/15/2019-6/30/2019:</t>
  </si>
  <si>
    <t>1/1/2020-2/29/2020:</t>
  </si>
  <si>
    <r>
      <t>Amount Not Forgivable (</t>
    </r>
    <r>
      <rPr>
        <i/>
        <sz val="11"/>
        <color theme="1"/>
        <rFont val="Calibri"/>
        <family val="2"/>
        <scheme val="minor"/>
      </rPr>
      <t>from Reductions in Wages Worksheet</t>
    </r>
    <r>
      <rPr>
        <sz val="11"/>
        <color indexed="8"/>
        <rFont val="Calibri"/>
        <family val="2"/>
        <scheme val="minor"/>
      </rPr>
      <t>)</t>
    </r>
  </si>
  <si>
    <t>STEP 4:  Determine whether any reductions in Step 2 or Step 3 are mitigated by 6/30/20 due to the restoration provision</t>
  </si>
  <si>
    <t>FTE Headcount as of February 15, 2020</t>
  </si>
  <si>
    <t>FTE Headcount as of April 26, 2020</t>
  </si>
  <si>
    <t>If 100% of jobs not restored see the FAQ #40 put out by the SBA</t>
  </si>
  <si>
    <t>Job Losses During Period</t>
  </si>
  <si>
    <t>that de minimis exemption might apply if the employer has a</t>
  </si>
  <si>
    <t>Jobs Restored by June 30, 2020</t>
  </si>
  <si>
    <t>written offer of employment to restore them to their old positions</t>
  </si>
  <si>
    <t>Headcount Restored?</t>
  </si>
  <si>
    <t>and employees have declined.  Written documentation required.</t>
  </si>
  <si>
    <t>Employees With Reduced Wages</t>
  </si>
  <si>
    <t>Employees With Restored Wages</t>
  </si>
  <si>
    <t>Amount of Loan Forgiven</t>
  </si>
  <si>
    <t>Percentage of Loan Forgiven</t>
  </si>
  <si>
    <t>Reduction in Wages Worksheet</t>
  </si>
  <si>
    <t xml:space="preserve">To be used in forgiveness calculation </t>
  </si>
  <si>
    <t>NOTE:  Use this sheet to track your employees' individual compensation during the 8 week covered period.  This is needed for the loan forgiveness provisions</t>
  </si>
  <si>
    <t xml:space="preserve">Complete the highlighted fields </t>
  </si>
  <si>
    <t>List all employees who had annualized compensation for 2019 &lt;$100k employed during 8 week covered period</t>
  </si>
  <si>
    <t>Annualized compensation rate for Q1 2020</t>
  </si>
  <si>
    <t>Actual annualized compensation rate paid during 8 week post-loan period **</t>
  </si>
  <si>
    <t>Percentage Decrease</t>
  </si>
  <si>
    <t>Requires Additional Analysis? If Yes, input information for Column F</t>
  </si>
  <si>
    <t>Actual wages received during 8 week post-loan period</t>
  </si>
  <si>
    <t>Amount not forgivable</t>
  </si>
  <si>
    <t>Restored wages to rate payable on 2/14/20 by 6/30/20?
(select from drop down)</t>
  </si>
  <si>
    <t>Employee 1</t>
  </si>
  <si>
    <t>No</t>
  </si>
  <si>
    <t>Employee 2</t>
  </si>
  <si>
    <t>Employee 3</t>
  </si>
  <si>
    <t>Employee 4</t>
  </si>
  <si>
    <t>Employee 5</t>
  </si>
  <si>
    <t>Employee 6</t>
  </si>
  <si>
    <t>Employee 7</t>
  </si>
  <si>
    <t>Employee 8</t>
  </si>
  <si>
    <t>Employee 9</t>
  </si>
  <si>
    <t>Employee 10</t>
  </si>
  <si>
    <t>Employee 11</t>
  </si>
  <si>
    <t>Employee 12</t>
  </si>
  <si>
    <t>Employee 13</t>
  </si>
  <si>
    <t>Employee 14</t>
  </si>
  <si>
    <t xml:space="preserve">Employee 15 </t>
  </si>
  <si>
    <t>Employee 16</t>
  </si>
  <si>
    <t>Employee 17</t>
  </si>
  <si>
    <t>Employee 18</t>
  </si>
  <si>
    <t>Employee 19</t>
  </si>
  <si>
    <t>Employee 20</t>
  </si>
  <si>
    <t>Employee 21</t>
  </si>
  <si>
    <t>Employee 22</t>
  </si>
  <si>
    <t>Employee 23</t>
  </si>
  <si>
    <t>Total Not Forgivable</t>
  </si>
  <si>
    <t>**Note: For purposes of this spreadsheet, the annualized rate in Column C is assumed to be consistent through the 8 week covered period</t>
  </si>
  <si>
    <t>Count of Employees With Reduced Wages</t>
  </si>
  <si>
    <t>Count of Employees With Restored Wages</t>
  </si>
  <si>
    <t>Forgiveness Expense Tracker</t>
  </si>
  <si>
    <t>Track your PPP Loan Expenses</t>
  </si>
  <si>
    <t>NOTE:  Use this sheet to track your expenses, as they occur during your 8 week covered period</t>
  </si>
  <si>
    <t xml:space="preserve">Loan funded:  </t>
  </si>
  <si>
    <t>End of 8 weeks</t>
  </si>
  <si>
    <t>Amount of PPP allowable expenses</t>
  </si>
  <si>
    <t>Payroll Costs</t>
  </si>
  <si>
    <t>Non Payroll Costs</t>
  </si>
  <si>
    <t>Date Paid</t>
  </si>
  <si>
    <t>Description</t>
  </si>
  <si>
    <t xml:space="preserve">Payroll </t>
  </si>
  <si>
    <t>State unemployment</t>
  </si>
  <si>
    <t>Employer paid health benefits</t>
  </si>
  <si>
    <t>Employer funded retirement</t>
  </si>
  <si>
    <t>Rent or mortgage interest</t>
  </si>
  <si>
    <t>Utilities</t>
  </si>
  <si>
    <t>Total of all payroll and nonpayroll expenses</t>
  </si>
  <si>
    <t>Total PR Costs</t>
  </si>
  <si>
    <t>Total Non PR Costs</t>
  </si>
  <si>
    <t>Total PR as % of Total</t>
  </si>
  <si>
    <t>Non PR as % of Total</t>
  </si>
  <si>
    <t>Per Payroll PPP Calc</t>
  </si>
  <si>
    <t>NOTE:  Use this to determine how much of each pay period is an allowable PPP cost</t>
  </si>
  <si>
    <r>
      <t>Complete (</t>
    </r>
    <r>
      <rPr>
        <i/>
        <sz val="11"/>
        <color rgb="FF000000"/>
        <rFont val="Calibri"/>
        <family val="2"/>
        <scheme val="minor"/>
      </rPr>
      <t>or choose the drop down option</t>
    </r>
    <r>
      <rPr>
        <sz val="11"/>
        <color indexed="8"/>
        <rFont val="Calibri"/>
        <family val="2"/>
        <scheme val="minor"/>
      </rPr>
      <t>) for the highlighted fields</t>
    </r>
  </si>
  <si>
    <t>Enter Data from payroll register/journal/summary</t>
  </si>
  <si>
    <r>
      <t xml:space="preserve">Payroll Frequency </t>
    </r>
    <r>
      <rPr>
        <i/>
        <sz val="11"/>
        <color rgb="FF000000"/>
        <rFont val="Calibri"/>
        <family val="2"/>
        <scheme val="minor"/>
      </rPr>
      <t>(Choose from drop down)</t>
    </r>
  </si>
  <si>
    <t xml:space="preserve">Annual Comp Over $100k </t>
  </si>
  <si>
    <t>Semi-Monthly</t>
  </si>
  <si>
    <t>Max of $100,000/annual</t>
  </si>
  <si>
    <t>Gross Pay</t>
  </si>
  <si>
    <t>401k Match</t>
  </si>
  <si>
    <t>SUI</t>
  </si>
  <si>
    <t>PPP Funds</t>
  </si>
  <si>
    <t>PPP Funds to Transfer</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</si>
  <si>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</si>
  <si>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</si>
  <si>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</si>
  <si>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</si>
  <si>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</si>
  <si>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</si>
  <si>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</si>
  <si>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</si>
  <si>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</si>
  <si>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</si>
  <si>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</si>
  <si>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</si>
  <si>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</si>
  <si>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</si>
  <si>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</si>
  <si>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</si>
  <si>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</si>
  <si>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</si>
  <si>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</si>
  <si>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</si>
  <si>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</si>
  <si>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</si>
  <si>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</si>
  <si>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</si>
  <si>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</si>
  <si>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</si>
  <si>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</si>
  <si>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</si>
  <si>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</si>
  <si>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</si>
  <si>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Lists:</t>
  </si>
  <si>
    <t>Weekly</t>
  </si>
  <si>
    <t>Bi-Weekly</t>
  </si>
  <si>
    <t>Monthly</t>
  </si>
  <si>
    <t>Quarterly</t>
  </si>
  <si>
    <t>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</si>
</sst>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0.0"/>
  </numFmts>
  <fonts count="57">
    <font>
      <sz val="11"/>
      <color indexed="8"/>
      <name val="Calibri"/>
      <family val="2"/>
      <scheme val="minor"/>
    </font>
    <font>
      <sz val="11"/>
      <color indexed="8"/>
      <name val="Calibri"/>
      <family val="2"/>
      <scheme val="minor"/>
    </font>
    <font>
      <sz val="12"/>
      <color indexed="8"/>
      <name val="Calibri"/>
      <family val="2"/>
      <scheme val="minor"/>
    </font>
    <font>
      <b/>
      <sz val="12"/>
      <color indexed="8"/>
      <name val="Calibri"/>
      <family val="2"/>
      <scheme val="minor"/>
    </font>
    <font>
      <u/>
      <sz val="12"/>
      <color rgb="FF000000"/>
      <name val="Calibri (Body)"/>
    </font>
    <font>
      <b/>
      <u/>
      <sz val="12"/>
      <color indexed="8"/>
      <name val="Calibri"/>
      <family val="2"/>
      <scheme val="minor"/>
    </font>
    <font>
      <b/>
      <sz val="12"/>
      <color rgb="FFFF0000"/>
      <name val="Calibri"/>
      <family val="2"/>
      <scheme val="minor"/>
    </font>
    <font>
      <sz val="12"/>
      <color rgb="FF000000"/>
      <name val="Calibri"/>
      <family val="2"/>
      <scheme val="minor"/>
    </font>
    <font>
      <b/>
      <u/>
      <sz val="12"/>
      <color rgb="FF000000"/>
      <name val="Calibri (Body)"/>
    </font>
    <font>
      <sz val="12"/>
      <color rgb="FF000000"/>
      <name val="Calibri (Body)"/>
    </font>
    <font>
      <b/>
      <sz val="12"/>
      <color rgb="FF000000"/>
      <name val="Calibri (Body)"/>
    </font>
    <font>
      <b/>
      <sz val="12"/>
      <color rgb="FFFF0000"/>
      <name val="Calibri (Body)"/>
    </font>
    <font>
      <b/>
      <u/>
      <sz val="12"/>
      <color rgb="FFFF0000"/>
      <name val="Calibri (Body)"/>
    </font>
    <font>
      <u/>
      <sz val="12"/>
      <color rgb="FF0000FF"/>
      <name val="Calibri (Body)"/>
    </font>
    <font>
      <sz val="26"/>
      <color indexed="8"/>
      <name val="Calibri"/>
      <family val="2"/>
      <scheme val="minor"/>
    </font>
    <font>
      <u/>
      <sz val="12"/>
      <color indexed="8"/>
      <name val="Calibri"/>
      <family val="2"/>
      <scheme val="minor"/>
    </font>
    <font>
      <b/>
      <sz val="12"/>
      <name val="Calibri"/>
      <family val="2"/>
      <scheme val="minor"/>
    </font>
    <font>
      <u/>
      <sz val="11"/>
      <color theme="10"/>
      <name val="Calibri"/>
      <family val="2"/>
      <scheme val="minor"/>
    </font>
    <font>
      <sz val="8"/>
      <color rgb="FF000000"/>
      <name val="Calibri"/>
      <family val="2"/>
      <scheme val="minor"/>
    </font>
    <font>
      <sz val="7"/>
      <color rgb="FF000000"/>
      <name val="Calibri"/>
      <family val="2"/>
      <scheme val="minor"/>
    </font>
    <font>
      <b/>
      <sz val="16"/>
      <color indexed="8"/>
      <name val="Calibri"/>
      <family val="2"/>
      <scheme val="minor"/>
    </font>
    <font>
      <sz val="8"/>
      <name val="Calibri"/>
      <family val="2"/>
      <scheme val="minor"/>
    </font>
    <font>
      <i/>
      <sz val="12"/>
      <color indexed="8"/>
      <name val="Calibri"/>
      <family val="2"/>
      <scheme val="minor"/>
    </font>
    <font>
      <b/>
      <i/>
      <sz val="11"/>
      <color indexed="8"/>
      <name val="Calibri"/>
      <family val="2"/>
      <scheme val="minor"/>
    </font>
    <font>
      <b/>
      <sz val="12"/>
      <color rgb="FF000000"/>
      <name val="Calibri"/>
      <family val="2"/>
      <scheme val="minor"/>
    </font>
    <font>
      <b/>
      <sz val="12"/>
      <color rgb="FF0070C0"/>
      <name val="Calibri"/>
      <family val="2"/>
      <scheme val="minor"/>
    </font>
    <font>
      <b/>
      <u/>
      <sz val="14"/>
      <color indexed="8"/>
      <name val="Calibri"/>
      <family val="2"/>
      <scheme val="minor"/>
    </font>
    <font>
      <sz val="10"/>
      <color rgb="FF000000"/>
      <name val="Times New Roman"/>
      <family val="1"/>
    </font>
    <font>
      <sz val="11"/>
      <name val="Calibri"/>
      <family val="2"/>
    </font>
    <font>
      <b/>
      <sz val="11"/>
      <color indexed="8"/>
      <name val="Calibri"/>
      <family val="2"/>
      <scheme val="minor"/>
    </font>
    <font>
      <b/>
      <sz val="11"/>
      <name val="Calibri"/>
      <family val="2"/>
    </font>
    <font>
      <b/>
      <u/>
      <sz val="11"/>
      <color indexed="8"/>
      <name val="Calibri"/>
      <family val="2"/>
      <scheme val="minor"/>
    </font>
    <font>
      <sz val="10"/>
      <color rgb="FF000000"/>
      <name val="Calibri"/>
      <family val="2"/>
      <scheme val="minor"/>
    </font>
    <font>
      <sz val="11"/>
      <color rgb="FF000000"/>
      <name val="Calibri"/>
      <family val="2"/>
      <scheme val="minor"/>
    </font>
    <font>
      <b/>
      <sz val="14"/>
      <name val="Calibri"/>
      <family val="2"/>
    </font>
    <font>
      <b/>
      <sz val="11"/>
      <color rgb="FFFF0000"/>
      <name val="Calibri"/>
      <family val="2"/>
    </font>
    <font>
      <b/>
      <sz val="12"/>
      <color rgb="FF000000"/>
      <name val="Calibri"/>
      <family val="2"/>
    </font>
    <font>
      <sz val="11"/>
      <color rgb="FF000000"/>
      <name val="Calibri"/>
      <family val="2"/>
    </font>
    <font>
      <b/>
      <sz val="11"/>
      <color rgb="FF000000"/>
      <name val="Calibri"/>
      <family val="2"/>
    </font>
    <font>
      <b/>
      <sz val="16"/>
      <color rgb="FFFF0000"/>
      <name val="Calibri"/>
      <family val="2"/>
      <scheme val="minor"/>
    </font>
    <font>
      <b/>
      <i/>
      <sz val="12"/>
      <color indexed="8"/>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i/>
      <sz val="14"/>
      <color theme="1"/>
      <name val="Calibri"/>
      <family val="2"/>
      <scheme val="minor"/>
    </font>
    <font>
      <b/>
      <i/>
      <sz val="14"/>
      <color indexed="8"/>
      <name val="Calibri"/>
      <family val="2"/>
      <scheme val="minor"/>
    </font>
    <font>
      <sz val="14"/>
      <color indexed="8"/>
      <name val="Calibri"/>
      <family val="2"/>
      <scheme val="minor"/>
    </font>
    <font>
      <b/>
      <sz val="14"/>
      <color indexed="8"/>
      <name val="Calibri"/>
      <family val="2"/>
      <scheme val="minor"/>
    </font>
    <font>
      <b/>
      <sz val="14"/>
      <color rgb="FFFF0000"/>
      <name val="Calibri"/>
      <family val="2"/>
      <scheme val="minor"/>
    </font>
    <font>
      <b/>
      <i/>
      <sz val="14"/>
      <color rgb="FFFF0000"/>
      <name val="Calibri"/>
      <family val="2"/>
      <scheme val="minor"/>
    </font>
    <font>
      <b/>
      <sz val="11"/>
      <color rgb="FF4472C4"/>
      <name val="Calibri"/>
      <family val="2"/>
      <scheme val="minor"/>
    </font>
    <font>
      <b/>
      <sz val="12"/>
      <color rgb="FF4472C4"/>
      <name val="Calibri"/>
      <family val="2"/>
      <scheme val="minor"/>
    </font>
    <font>
      <b/>
      <sz val="26"/>
      <color indexed="8"/>
      <name val="Calibri"/>
      <family val="2"/>
      <scheme val="minor"/>
    </font>
    <font>
      <b/>
      <sz val="11.5"/>
      <color rgb="FF000000"/>
      <name val="Arial"/>
      <family val="2"/>
    </font>
    <font>
      <sz val="11.5"/>
      <color indexed="8"/>
      <name val="Calibri"/>
      <family val="2"/>
      <scheme val="minor"/>
    </font>
    <font>
      <i/>
      <sz val="11"/>
      <color rgb="FF000000"/>
      <name val="Calibri"/>
      <family val="2"/>
      <scheme val="minor"/>
    </font>
    <font>
      <b/>
      <i/>
      <sz val="10"/>
      <color rgb="FF000000"/>
      <name val="Arial"/>
      <family val="2"/>
    </font>
  </fonts>
  <fills count="1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1"/>
        <bgColor indexed="64"/>
      </patternFill>
    </fill>
    <fill>
      <patternFill patternType="solid">
        <fgColor rgb="FFDDEBF7"/>
        <bgColor rgb="FF000000"/>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A9D08E"/>
        <bgColor indexed="64"/>
      </patternFill>
    </fill>
    <fill>
      <patternFill patternType="solid">
        <fgColor rgb="FFF4B084"/>
        <bgColor indexed="64"/>
      </patternFill>
    </fill>
    <fill>
      <patternFill patternType="solid">
        <fgColor rgb="FFD9D9D9"/>
        <bgColor indexed="64"/>
      </patternFill>
    </fill>
    <fill>
      <patternFill patternType="solid">
        <fgColor theme="9" tint="0.39997558519241921"/>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cellStyleXfs>
  <cellXfs count="413">
    <xf numFmtId="0" fontId="0" fillId="0" borderId="0" xfId="0"/>
    <xf numFmtId="0" fontId="2" fillId="0" borderId="0" xfId="0" applyFont="1"/>
    <xf numFmtId="165" fontId="2" fillId="0" borderId="0" xfId="1" applyNumberFormat="1" applyFont="1"/>
    <xf numFmtId="0" fontId="2" fillId="0" borderId="0" xfId="0" applyFont="1" applyAlignment="1">
      <alignment wrapText="1"/>
    </xf>
    <xf numFmtId="0" fontId="3" fillId="0" borderId="9" xfId="0" applyFont="1" applyBorder="1"/>
    <xf numFmtId="164" fontId="3" fillId="0" borderId="9" xfId="0" applyNumberFormat="1" applyFont="1" applyBorder="1"/>
    <xf numFmtId="0" fontId="2" fillId="0" borderId="7" xfId="0" applyFont="1" applyBorder="1"/>
    <xf numFmtId="164" fontId="2" fillId="0" borderId="7" xfId="0" applyNumberFormat="1" applyFont="1" applyBorder="1"/>
    <xf numFmtId="0" fontId="3" fillId="4" borderId="1" xfId="0" applyFont="1" applyFill="1" applyBorder="1"/>
    <xf numFmtId="0" fontId="2" fillId="4" borderId="2" xfId="0" applyFont="1" applyFill="1" applyBorder="1"/>
    <xf numFmtId="0" fontId="2" fillId="4" borderId="3" xfId="0" applyFont="1" applyFill="1" applyBorder="1"/>
    <xf numFmtId="0" fontId="6" fillId="0" borderId="0" xfId="0" applyFont="1"/>
    <xf numFmtId="164" fontId="2" fillId="0" borderId="0" xfId="2" applyNumberFormat="1" applyFont="1" applyFill="1" applyBorder="1"/>
    <xf numFmtId="0" fontId="2" fillId="0" borderId="0" xfId="0" applyFont="1" applyBorder="1"/>
    <xf numFmtId="165" fontId="2" fillId="0" borderId="0" xfId="1" applyNumberFormat="1" applyFont="1" applyBorder="1"/>
    <xf numFmtId="0" fontId="3" fillId="0" borderId="0" xfId="0" applyFont="1" applyBorder="1"/>
    <xf numFmtId="164" fontId="3" fillId="0" borderId="0" xfId="0" applyNumberFormat="1" applyFont="1" applyBorder="1"/>
    <xf numFmtId="0" fontId="2" fillId="0" borderId="0" xfId="0" applyFont="1" applyFill="1" applyBorder="1" applyAlignment="1">
      <alignment wrapText="1"/>
    </xf>
    <xf numFmtId="0" fontId="2" fillId="0" borderId="0" xfId="0" quotePrefix="1" applyFont="1"/>
    <xf numFmtId="0" fontId="7" fillId="0" borderId="0" xfId="0" quotePrefix="1" applyFont="1"/>
    <xf numFmtId="0" fontId="5" fillId="0" borderId="0" xfId="0" applyFont="1"/>
    <xf numFmtId="0" fontId="9" fillId="0" borderId="0" xfId="0" applyFont="1"/>
    <xf numFmtId="0" fontId="2" fillId="0" borderId="0" xfId="0" applyFont="1" applyAlignment="1">
      <alignment horizontal="left" indent="1"/>
    </xf>
    <xf numFmtId="166" fontId="2" fillId="0" borderId="0" xfId="1" applyNumberFormat="1" applyFont="1"/>
    <xf numFmtId="164" fontId="2" fillId="4" borderId="0" xfId="2" applyNumberFormat="1" applyFont="1" applyFill="1"/>
    <xf numFmtId="0" fontId="5" fillId="0" borderId="0" xfId="0" applyFont="1" applyBorder="1"/>
    <xf numFmtId="0" fontId="3" fillId="0" borderId="0" xfId="0" applyFont="1" applyAlignment="1">
      <alignment horizontal="left" indent="2"/>
    </xf>
    <xf numFmtId="164" fontId="3" fillId="0" borderId="12" xfId="0" applyNumberFormat="1" applyFont="1" applyBorder="1" applyAlignment="1">
      <alignment horizontal="center" wrapText="1"/>
    </xf>
    <xf numFmtId="0" fontId="3" fillId="6" borderId="0" xfId="0" applyFont="1" applyFill="1" applyBorder="1" applyAlignment="1">
      <alignment horizontal="center"/>
    </xf>
    <xf numFmtId="0" fontId="15" fillId="0" borderId="0" xfId="0" applyFont="1" applyBorder="1"/>
    <xf numFmtId="0" fontId="15" fillId="0" borderId="0" xfId="0" quotePrefix="1" applyFont="1" applyBorder="1"/>
    <xf numFmtId="166" fontId="2" fillId="0" borderId="13" xfId="1" applyNumberFormat="1" applyFont="1" applyBorder="1"/>
    <xf numFmtId="166" fontId="2" fillId="0" borderId="13" xfId="0" applyNumberFormat="1" applyFont="1" applyBorder="1"/>
    <xf numFmtId="164" fontId="2" fillId="6" borderId="13" xfId="2" applyNumberFormat="1" applyFont="1" applyFill="1" applyBorder="1"/>
    <xf numFmtId="164" fontId="3" fillId="0" borderId="13" xfId="0" applyNumberFormat="1" applyFont="1" applyBorder="1"/>
    <xf numFmtId="165" fontId="2" fillId="0" borderId="13" xfId="1" applyNumberFormat="1" applyFont="1" applyBorder="1"/>
    <xf numFmtId="0" fontId="3" fillId="6" borderId="0" xfId="0" applyFont="1" applyFill="1" applyBorder="1" applyAlignment="1">
      <alignment horizontal="left"/>
    </xf>
    <xf numFmtId="0" fontId="3" fillId="0" borderId="0" xfId="0" applyFont="1"/>
    <xf numFmtId="0" fontId="17" fillId="0" borderId="0" xfId="4"/>
    <xf numFmtId="0" fontId="20" fillId="0" borderId="0" xfId="0" applyFont="1"/>
    <xf numFmtId="0" fontId="3" fillId="0" borderId="7" xfId="0" applyFont="1" applyBorder="1" applyAlignment="1"/>
    <xf numFmtId="0" fontId="5" fillId="0" borderId="7" xfId="0" applyFont="1" applyBorder="1" applyAlignment="1"/>
    <xf numFmtId="166" fontId="2" fillId="0" borderId="0" xfId="1" applyNumberFormat="1" applyFont="1" applyFill="1"/>
    <xf numFmtId="166" fontId="2" fillId="0" borderId="7" xfId="1" applyNumberFormat="1" applyFont="1" applyFill="1" applyBorder="1"/>
    <xf numFmtId="166" fontId="2" fillId="2" borderId="0" xfId="2" applyNumberFormat="1" applyFont="1" applyFill="1"/>
    <xf numFmtId="0" fontId="2" fillId="0" borderId="0" xfId="0" applyFont="1" applyProtection="1">
      <protection locked="0"/>
    </xf>
    <xf numFmtId="0" fontId="2" fillId="0" borderId="0" xfId="0" quotePrefix="1" applyFont="1" applyProtection="1">
      <protection locked="0"/>
    </xf>
    <xf numFmtId="164" fontId="2" fillId="4" borderId="0" xfId="2" applyNumberFormat="1" applyFont="1" applyFill="1" applyProtection="1">
      <protection locked="0"/>
    </xf>
    <xf numFmtId="0" fontId="3" fillId="0" borderId="9" xfId="0" applyFont="1" applyBorder="1" applyProtection="1">
      <protection locked="0"/>
    </xf>
    <xf numFmtId="0" fontId="3" fillId="0" borderId="0" xfId="0" applyFont="1" applyBorder="1" applyProtection="1">
      <protection locked="0"/>
    </xf>
    <xf numFmtId="164" fontId="2" fillId="4" borderId="0" xfId="2" applyNumberFormat="1" applyFont="1" applyFill="1" applyBorder="1" applyProtection="1">
      <protection locked="0"/>
    </xf>
    <xf numFmtId="164" fontId="3" fillId="0" borderId="0" xfId="0" applyNumberFormat="1" applyFont="1" applyBorder="1" applyProtection="1">
      <protection locked="0"/>
    </xf>
    <xf numFmtId="0" fontId="3" fillId="0" borderId="0" xfId="0" applyFont="1" applyBorder="1" applyAlignment="1" applyProtection="1">
      <alignment horizontal="left" indent="2"/>
      <protection locked="0"/>
    </xf>
    <xf numFmtId="9" fontId="3" fillId="0" borderId="0" xfId="3" applyFont="1" applyBorder="1" applyProtection="1">
      <protection locked="0"/>
    </xf>
    <xf numFmtId="0" fontId="2" fillId="0" borderId="6" xfId="0" applyFont="1" applyBorder="1" applyProtection="1">
      <protection locked="0"/>
    </xf>
    <xf numFmtId="0" fontId="3" fillId="0" borderId="7" xfId="0" applyFont="1" applyBorder="1" applyAlignment="1" applyProtection="1">
      <alignment horizontal="left" indent="2"/>
      <protection locked="0"/>
    </xf>
    <xf numFmtId="0" fontId="3" fillId="0" borderId="7" xfId="0" applyFont="1" applyBorder="1" applyAlignment="1" applyProtection="1">
      <alignment horizontal="center"/>
      <protection locked="0"/>
    </xf>
    <xf numFmtId="0" fontId="0" fillId="0" borderId="0" xfId="0" applyProtection="1">
      <protection locked="0"/>
    </xf>
    <xf numFmtId="0" fontId="0" fillId="0" borderId="0" xfId="0" applyFont="1"/>
    <xf numFmtId="164" fontId="3" fillId="0" borderId="0" xfId="0" applyNumberFormat="1" applyFont="1" applyBorder="1" applyAlignment="1">
      <alignment horizontal="center" wrapText="1"/>
    </xf>
    <xf numFmtId="0" fontId="5" fillId="0" borderId="0" xfId="0" applyFont="1" applyBorder="1" applyAlignment="1"/>
    <xf numFmtId="0" fontId="23" fillId="0" borderId="0" xfId="0" applyFont="1"/>
    <xf numFmtId="0" fontId="7" fillId="0" borderId="0" xfId="0" applyFont="1" applyAlignment="1">
      <alignment wrapText="1"/>
    </xf>
    <xf numFmtId="0" fontId="24" fillId="0" borderId="0" xfId="0" applyFont="1"/>
    <xf numFmtId="0" fontId="7" fillId="0" borderId="0" xfId="0" applyFont="1"/>
    <xf numFmtId="0" fontId="7" fillId="0" borderId="0" xfId="0" applyFont="1" applyBorder="1"/>
    <xf numFmtId="0" fontId="24" fillId="0" borderId="13" xfId="0" applyFont="1" applyBorder="1"/>
    <xf numFmtId="164" fontId="24" fillId="0" borderId="13" xfId="0" applyNumberFormat="1" applyFont="1" applyBorder="1"/>
    <xf numFmtId="166" fontId="2" fillId="6" borderId="13" xfId="2" applyNumberFormat="1" applyFont="1" applyFill="1" applyBorder="1"/>
    <xf numFmtId="164" fontId="2" fillId="2" borderId="0" xfId="2" applyNumberFormat="1" applyFont="1" applyFill="1"/>
    <xf numFmtId="0" fontId="2" fillId="0" borderId="0" xfId="0" applyFont="1"/>
    <xf numFmtId="0" fontId="2" fillId="0" borderId="0" xfId="0" applyFont="1" applyAlignment="1">
      <alignment horizontal="left"/>
    </xf>
    <xf numFmtId="164" fontId="2" fillId="2" borderId="12" xfId="2" applyNumberFormat="1" applyFont="1" applyFill="1" applyBorder="1"/>
    <xf numFmtId="164" fontId="3" fillId="0" borderId="0" xfId="0" applyNumberFormat="1" applyFont="1" applyAlignment="1">
      <alignment horizontal="center" wrapText="1"/>
    </xf>
    <xf numFmtId="0" fontId="3" fillId="0" borderId="6" xfId="0" applyFont="1" applyBorder="1"/>
    <xf numFmtId="164" fontId="3" fillId="0" borderId="8" xfId="0" applyNumberFormat="1" applyFont="1" applyBorder="1" applyAlignment="1">
      <alignment horizontal="center" wrapText="1"/>
    </xf>
    <xf numFmtId="0" fontId="26" fillId="0" borderId="0" xfId="0" applyFont="1"/>
    <xf numFmtId="164" fontId="3" fillId="0" borderId="14" xfId="0" applyNumberFormat="1" applyFont="1" applyBorder="1" applyAlignment="1">
      <alignment horizontal="center" wrapText="1"/>
    </xf>
    <xf numFmtId="0" fontId="3" fillId="0" borderId="15" xfId="0" applyFont="1" applyBorder="1"/>
    <xf numFmtId="164" fontId="3" fillId="0" borderId="15" xfId="0" applyNumberFormat="1" applyFont="1" applyBorder="1" applyAlignment="1">
      <alignment horizontal="center" wrapText="1"/>
    </xf>
    <xf numFmtId="0" fontId="28" fillId="0" borderId="0" xfId="5" applyFont="1" applyAlignment="1">
      <alignment vertical="top" wrapText="1"/>
    </xf>
    <xf numFmtId="44" fontId="28" fillId="2" borderId="15" xfId="6" applyFont="1" applyFill="1" applyBorder="1" applyAlignment="1" applyProtection="1">
      <alignment vertical="top" wrapText="1"/>
      <protection locked="0"/>
    </xf>
    <xf numFmtId="0" fontId="28" fillId="0" borderId="0" xfId="5" applyFont="1" applyAlignment="1">
      <alignment horizontal="left" vertical="top" wrapText="1" indent="1"/>
    </xf>
    <xf numFmtId="43" fontId="28" fillId="4" borderId="14" xfId="7" applyFont="1" applyFill="1" applyBorder="1" applyAlignment="1">
      <alignment vertical="top" wrapText="1"/>
    </xf>
    <xf numFmtId="43" fontId="28" fillId="7" borderId="14" xfId="7" applyFont="1" applyFill="1" applyBorder="1" applyAlignment="1">
      <alignment vertical="top" wrapText="1"/>
    </xf>
    <xf numFmtId="0" fontId="29" fillId="0" borderId="0" xfId="0" applyFont="1"/>
    <xf numFmtId="0" fontId="30" fillId="0" borderId="0" xfId="5" applyFont="1" applyAlignment="1">
      <alignment vertical="top" wrapText="1"/>
    </xf>
    <xf numFmtId="0" fontId="2" fillId="0" borderId="15" xfId="0" applyFont="1" applyBorder="1"/>
    <xf numFmtId="2" fontId="30" fillId="0" borderId="15" xfId="5" applyNumberFormat="1" applyFont="1" applyBorder="1" applyAlignment="1">
      <alignment vertical="top" wrapText="1"/>
    </xf>
    <xf numFmtId="0" fontId="31" fillId="0" borderId="0" xfId="0" applyFont="1"/>
    <xf numFmtId="0" fontId="0" fillId="0" borderId="15" xfId="0" applyBorder="1"/>
    <xf numFmtId="0" fontId="7" fillId="8" borderId="15" xfId="0" applyFont="1" applyFill="1" applyBorder="1" applyAlignment="1">
      <alignment horizontal="right"/>
    </xf>
    <xf numFmtId="0" fontId="7" fillId="8" borderId="15" xfId="0" applyFont="1" applyFill="1" applyBorder="1"/>
    <xf numFmtId="0" fontId="32" fillId="0" borderId="0" xfId="0" applyFont="1"/>
    <xf numFmtId="0" fontId="33" fillId="0" borderId="0" xfId="0" applyFont="1"/>
    <xf numFmtId="0" fontId="0" fillId="0" borderId="16" xfId="0" applyBorder="1"/>
    <xf numFmtId="0" fontId="30" fillId="0" borderId="0" xfId="5" applyFont="1" applyAlignment="1">
      <alignment horizontal="left" vertical="top" wrapText="1" indent="3"/>
    </xf>
    <xf numFmtId="44" fontId="0" fillId="0" borderId="14" xfId="0" applyNumberFormat="1" applyBorder="1"/>
    <xf numFmtId="44" fontId="28" fillId="4" borderId="14" xfId="6" applyFont="1" applyFill="1" applyBorder="1" applyAlignment="1" applyProtection="1">
      <alignment vertical="top" wrapText="1"/>
      <protection locked="0"/>
    </xf>
    <xf numFmtId="167" fontId="28" fillId="0" borderId="14" xfId="5" applyNumberFormat="1" applyFont="1" applyBorder="1" applyAlignment="1">
      <alignment vertical="top" wrapText="1"/>
    </xf>
    <xf numFmtId="164" fontId="7" fillId="8" borderId="0" xfId="0" applyNumberFormat="1" applyFont="1" applyFill="1"/>
    <xf numFmtId="164" fontId="0" fillId="0" borderId="0" xfId="0" applyNumberFormat="1"/>
    <xf numFmtId="164" fontId="7" fillId="8" borderId="7" xfId="0" applyNumberFormat="1" applyFont="1" applyFill="1" applyBorder="1"/>
    <xf numFmtId="0" fontId="24" fillId="0" borderId="14" xfId="0" applyFont="1" applyBorder="1"/>
    <xf numFmtId="166" fontId="0" fillId="0" borderId="14" xfId="0" applyNumberFormat="1" applyBorder="1"/>
    <xf numFmtId="43" fontId="28" fillId="0" borderId="14" xfId="1" applyFont="1" applyBorder="1" applyAlignment="1">
      <alignment vertical="top" wrapText="1"/>
    </xf>
    <xf numFmtId="166" fontId="2" fillId="4" borderId="13" xfId="2" applyNumberFormat="1" applyFont="1" applyFill="1" applyBorder="1"/>
    <xf numFmtId="0" fontId="3" fillId="6" borderId="0" xfId="0" applyFont="1" applyFill="1" applyBorder="1" applyAlignment="1" applyProtection="1">
      <alignment horizontal="center"/>
      <protection locked="0"/>
    </xf>
    <xf numFmtId="0" fontId="3" fillId="6" borderId="0" xfId="0" applyFont="1" applyFill="1" applyBorder="1" applyAlignment="1" applyProtection="1">
      <alignment horizontal="left"/>
      <protection locked="0"/>
    </xf>
    <xf numFmtId="164" fontId="3" fillId="6" borderId="0" xfId="0"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15" fillId="0" borderId="0" xfId="0" applyFont="1" applyProtection="1">
      <protection locked="0"/>
    </xf>
    <xf numFmtId="43" fontId="2" fillId="2" borderId="7" xfId="2" applyNumberFormat="1" applyFont="1" applyFill="1" applyBorder="1" applyProtection="1">
      <protection locked="0"/>
    </xf>
    <xf numFmtId="43" fontId="2" fillId="2" borderId="0" xfId="2" applyNumberFormat="1" applyFont="1" applyFill="1" applyBorder="1" applyProtection="1">
      <protection locked="0"/>
    </xf>
    <xf numFmtId="0" fontId="3" fillId="6" borderId="1" xfId="0" applyFont="1" applyFill="1" applyBorder="1" applyAlignment="1" applyProtection="1">
      <alignment horizontal="center"/>
      <protection locked="0"/>
    </xf>
    <xf numFmtId="0" fontId="3" fillId="6" borderId="2" xfId="0" applyFont="1" applyFill="1" applyBorder="1" applyAlignment="1" applyProtection="1">
      <alignment horizontal="center"/>
      <protection locked="0"/>
    </xf>
    <xf numFmtId="0" fontId="5" fillId="0" borderId="4" xfId="0" applyFont="1" applyBorder="1" applyAlignment="1" applyProtection="1">
      <alignment horizontal="left" indent="1"/>
      <protection locked="0"/>
    </xf>
    <xf numFmtId="0" fontId="15" fillId="0" borderId="0" xfId="0" applyFont="1" applyBorder="1" applyProtection="1">
      <protection locked="0"/>
    </xf>
    <xf numFmtId="0" fontId="2" fillId="0" borderId="4" xfId="0" applyFont="1" applyBorder="1" applyAlignment="1" applyProtection="1">
      <alignment horizontal="left" indent="4"/>
      <protection locked="0"/>
    </xf>
    <xf numFmtId="164" fontId="2" fillId="2" borderId="0" xfId="2" applyNumberFormat="1" applyFont="1" applyFill="1" applyBorder="1" applyProtection="1">
      <protection locked="0"/>
    </xf>
    <xf numFmtId="0" fontId="2" fillId="0" borderId="7" xfId="0" applyFont="1" applyBorder="1" applyProtection="1">
      <protection locked="0"/>
    </xf>
    <xf numFmtId="164" fontId="2" fillId="4" borderId="7" xfId="2" applyNumberFormat="1" applyFont="1" applyFill="1" applyBorder="1" applyProtection="1">
      <protection locked="0"/>
    </xf>
    <xf numFmtId="0" fontId="6" fillId="0" borderId="0" xfId="0" applyFont="1" applyBorder="1" applyAlignment="1" applyProtection="1">
      <alignment horizontal="center"/>
      <protection locked="0"/>
    </xf>
    <xf numFmtId="0" fontId="2" fillId="0" borderId="2" xfId="0" applyFont="1" applyBorder="1" applyProtection="1">
      <protection locked="0"/>
    </xf>
    <xf numFmtId="164" fontId="2" fillId="4" borderId="2" xfId="2" applyNumberFormat="1" applyFont="1" applyFill="1" applyBorder="1" applyProtection="1">
      <protection locked="0"/>
    </xf>
    <xf numFmtId="0" fontId="15" fillId="6" borderId="0" xfId="0" applyFont="1" applyFill="1" applyBorder="1" applyAlignment="1" applyProtection="1">
      <alignment horizontal="center"/>
      <protection locked="0"/>
    </xf>
    <xf numFmtId="0" fontId="3" fillId="4" borderId="0" xfId="0" applyFont="1" applyFill="1" applyBorder="1" applyAlignment="1" applyProtection="1">
      <alignment horizontal="center"/>
      <protection locked="0"/>
    </xf>
    <xf numFmtId="0" fontId="6" fillId="4" borderId="0" xfId="0" applyFont="1" applyFill="1" applyBorder="1" applyAlignment="1" applyProtection="1">
      <alignment horizontal="left"/>
      <protection locked="0"/>
    </xf>
    <xf numFmtId="0" fontId="6" fillId="4" borderId="0" xfId="0" applyFont="1" applyFill="1" applyBorder="1" applyAlignment="1" applyProtection="1">
      <alignment horizontal="left" indent="1"/>
      <protection locked="0"/>
    </xf>
    <xf numFmtId="0" fontId="39" fillId="0" borderId="0" xfId="0" applyFont="1" applyProtection="1">
      <protection locked="0"/>
    </xf>
    <xf numFmtId="0" fontId="29" fillId="0" borderId="0" xfId="0" applyFont="1" applyBorder="1" applyProtection="1">
      <protection locked="0"/>
    </xf>
    <xf numFmtId="41" fontId="2" fillId="4" borderId="14" xfId="2" applyNumberFormat="1" applyFont="1" applyFill="1" applyBorder="1" applyProtection="1">
      <protection locked="0"/>
    </xf>
    <xf numFmtId="0" fontId="3" fillId="6" borderId="6" xfId="0" applyFont="1" applyFill="1" applyBorder="1" applyAlignment="1" applyProtection="1">
      <alignment horizontal="left" indent="2"/>
      <protection locked="0"/>
    </xf>
    <xf numFmtId="0" fontId="3" fillId="6" borderId="7" xfId="0" applyFont="1" applyFill="1" applyBorder="1" applyAlignment="1" applyProtection="1">
      <alignment horizontal="center"/>
      <protection locked="0"/>
    </xf>
    <xf numFmtId="0" fontId="3" fillId="6" borderId="6" xfId="0" applyFont="1" applyFill="1" applyBorder="1" applyAlignment="1" applyProtection="1">
      <alignment horizontal="left" wrapText="1"/>
      <protection locked="0"/>
    </xf>
    <xf numFmtId="0" fontId="3" fillId="6" borderId="7" xfId="0" applyFont="1" applyFill="1" applyBorder="1" applyAlignment="1" applyProtection="1">
      <alignment horizontal="right" wrapText="1"/>
      <protection locked="0"/>
    </xf>
    <xf numFmtId="0" fontId="3" fillId="6" borderId="4" xfId="0" applyFont="1" applyFill="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2" xfId="0" applyFont="1" applyBorder="1" applyProtection="1">
      <protection locked="0"/>
    </xf>
    <xf numFmtId="164" fontId="3" fillId="0" borderId="2" xfId="0" applyNumberFormat="1" applyFont="1" applyBorder="1" applyProtection="1">
      <protection locked="0"/>
    </xf>
    <xf numFmtId="0" fontId="3" fillId="0" borderId="7" xfId="0" applyFont="1" applyBorder="1" applyProtection="1">
      <protection locked="0"/>
    </xf>
    <xf numFmtId="1" fontId="3" fillId="0" borderId="0" xfId="0" applyNumberFormat="1" applyFont="1" applyBorder="1" applyProtection="1">
      <protection locked="0"/>
    </xf>
    <xf numFmtId="1" fontId="2" fillId="0" borderId="0" xfId="0" applyNumberFormat="1" applyFont="1" applyBorder="1" applyProtection="1">
      <protection locked="0"/>
    </xf>
    <xf numFmtId="1" fontId="2" fillId="4" borderId="0" xfId="2" applyNumberFormat="1" applyFont="1" applyFill="1" applyBorder="1" applyProtection="1">
      <protection locked="0"/>
    </xf>
    <xf numFmtId="1" fontId="2" fillId="4" borderId="0" xfId="0" applyNumberFormat="1" applyFont="1" applyFill="1" applyBorder="1" applyProtection="1">
      <protection locked="0"/>
    </xf>
    <xf numFmtId="1" fontId="3" fillId="4" borderId="0" xfId="0" applyNumberFormat="1" applyFont="1" applyFill="1" applyBorder="1" applyProtection="1">
      <protection locked="0"/>
    </xf>
    <xf numFmtId="1" fontId="3" fillId="0" borderId="0" xfId="3" applyNumberFormat="1" applyFont="1" applyBorder="1" applyProtection="1">
      <protection locked="0"/>
    </xf>
    <xf numFmtId="0" fontId="22" fillId="0" borderId="10" xfId="0" applyFont="1" applyBorder="1" applyProtection="1">
      <protection locked="0"/>
    </xf>
    <xf numFmtId="0" fontId="3" fillId="0" borderId="11" xfId="0" applyFont="1" applyBorder="1" applyProtection="1">
      <protection locked="0"/>
    </xf>
    <xf numFmtId="0" fontId="2" fillId="0" borderId="0" xfId="0" applyFont="1" applyBorder="1" applyProtection="1">
      <protection locked="0"/>
    </xf>
    <xf numFmtId="0" fontId="3" fillId="6" borderId="7" xfId="0" applyFont="1" applyFill="1" applyBorder="1" applyAlignment="1" applyProtection="1">
      <alignment horizontal="left" indent="2"/>
      <protection locked="0"/>
    </xf>
    <xf numFmtId="0" fontId="3" fillId="6" borderId="7" xfId="0" applyFont="1" applyFill="1" applyBorder="1" applyAlignment="1" applyProtection="1">
      <alignment horizontal="left" wrapText="1"/>
      <protection locked="0"/>
    </xf>
    <xf numFmtId="0" fontId="5" fillId="0" borderId="0" xfId="0" applyFont="1" applyBorder="1" applyAlignment="1" applyProtection="1">
      <alignment horizontal="left" indent="1"/>
      <protection locked="0"/>
    </xf>
    <xf numFmtId="0" fontId="2" fillId="0" borderId="0" xfId="0" applyFont="1" applyBorder="1" applyAlignment="1" applyProtection="1">
      <alignment horizontal="left" indent="4"/>
      <protection locked="0"/>
    </xf>
    <xf numFmtId="0" fontId="22" fillId="0" borderId="9" xfId="0" applyFont="1" applyBorder="1" applyProtection="1">
      <protection locked="0"/>
    </xf>
    <xf numFmtId="0" fontId="2" fillId="0" borderId="0" xfId="0" applyFont="1" applyBorder="1" applyAlignment="1" applyProtection="1">
      <alignment horizontal="center"/>
      <protection locked="0"/>
    </xf>
    <xf numFmtId="1" fontId="2" fillId="0" borderId="0" xfId="0" applyNumberFormat="1" applyFont="1" applyBorder="1" applyAlignment="1" applyProtection="1">
      <alignment horizontal="center"/>
      <protection locked="0"/>
    </xf>
    <xf numFmtId="0" fontId="3" fillId="0" borderId="1" xfId="0" applyFont="1" applyBorder="1" applyProtection="1">
      <protection locked="0"/>
    </xf>
    <xf numFmtId="0" fontId="3" fillId="0" borderId="4" xfId="0" applyFont="1" applyBorder="1" applyProtection="1">
      <protection locked="0"/>
    </xf>
    <xf numFmtId="0" fontId="3" fillId="0" borderId="4" xfId="0" applyFont="1" applyBorder="1" applyAlignment="1" applyProtection="1">
      <alignment horizontal="left" indent="2"/>
      <protection locked="0"/>
    </xf>
    <xf numFmtId="0" fontId="5" fillId="0" borderId="4" xfId="0" applyFont="1" applyBorder="1" applyAlignment="1" applyProtection="1">
      <alignment horizontal="left" indent="3"/>
      <protection locked="0"/>
    </xf>
    <xf numFmtId="14" fontId="3" fillId="0" borderId="4" xfId="0" applyNumberFormat="1" applyFont="1" applyBorder="1" applyAlignment="1" applyProtection="1">
      <alignment horizontal="center"/>
      <protection locked="0"/>
    </xf>
    <xf numFmtId="14" fontId="2" fillId="0" borderId="6" xfId="0" applyNumberFormat="1" applyFont="1" applyBorder="1" applyProtection="1">
      <protection locked="0"/>
    </xf>
    <xf numFmtId="0" fontId="2" fillId="0" borderId="1" xfId="0" applyFont="1" applyBorder="1" applyProtection="1">
      <protection locked="0"/>
    </xf>
    <xf numFmtId="1" fontId="2" fillId="10" borderId="0" xfId="0" applyNumberFormat="1" applyFont="1" applyFill="1" applyBorder="1" applyAlignment="1" applyProtection="1">
      <alignment horizontal="center"/>
      <protection locked="0"/>
    </xf>
    <xf numFmtId="1" fontId="3" fillId="0" borderId="0" xfId="0" applyNumberFormat="1" applyFont="1" applyBorder="1" applyAlignment="1" applyProtection="1">
      <alignment horizontal="center"/>
      <protection locked="0"/>
    </xf>
    <xf numFmtId="1" fontId="0" fillId="0" borderId="14" xfId="0" applyNumberFormat="1" applyBorder="1" applyProtection="1">
      <protection locked="0"/>
    </xf>
    <xf numFmtId="1" fontId="2" fillId="0" borderId="14" xfId="0" applyNumberFormat="1" applyFont="1" applyBorder="1" applyProtection="1">
      <protection locked="0"/>
    </xf>
    <xf numFmtId="1" fontId="2" fillId="10" borderId="0" xfId="0" applyNumberFormat="1" applyFont="1" applyFill="1"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7" xfId="0" applyBorder="1" applyProtection="1">
      <protection locked="0"/>
    </xf>
    <xf numFmtId="9" fontId="2" fillId="0" borderId="9" xfId="3" applyFont="1" applyBorder="1" applyProtection="1">
      <protection locked="0"/>
    </xf>
    <xf numFmtId="0" fontId="6" fillId="0" borderId="7" xfId="0" applyFont="1" applyBorder="1" applyAlignment="1" applyProtection="1">
      <alignment horizontal="center"/>
      <protection locked="0"/>
    </xf>
    <xf numFmtId="0" fontId="47" fillId="0" borderId="14" xfId="0" applyFont="1" applyBorder="1" applyProtection="1">
      <protection locked="0"/>
    </xf>
    <xf numFmtId="0" fontId="15" fillId="0" borderId="15" xfId="0" applyFont="1" applyBorder="1" applyProtection="1">
      <protection locked="0"/>
    </xf>
    <xf numFmtId="0" fontId="48" fillId="4" borderId="0" xfId="0" applyFont="1" applyFill="1" applyBorder="1" applyAlignment="1" applyProtection="1">
      <alignment horizontal="left"/>
      <protection locked="0"/>
    </xf>
    <xf numFmtId="0" fontId="48" fillId="4" borderId="0" xfId="0" applyFont="1" applyFill="1" applyBorder="1" applyAlignment="1" applyProtection="1">
      <alignment horizontal="left" indent="1"/>
      <protection locked="0"/>
    </xf>
    <xf numFmtId="0" fontId="6" fillId="6" borderId="0" xfId="0" applyFont="1" applyFill="1" applyBorder="1" applyAlignment="1" applyProtection="1">
      <alignment horizontal="center"/>
      <protection locked="0"/>
    </xf>
    <xf numFmtId="0" fontId="3" fillId="6" borderId="19" xfId="0" applyFont="1" applyFill="1" applyBorder="1" applyAlignment="1" applyProtection="1">
      <alignment horizontal="left"/>
      <protection locked="0"/>
    </xf>
    <xf numFmtId="0" fontId="3" fillId="6" borderId="20" xfId="0" applyFont="1" applyFill="1" applyBorder="1" applyAlignment="1" applyProtection="1">
      <alignment horizontal="left"/>
      <protection locked="0"/>
    </xf>
    <xf numFmtId="0" fontId="3" fillId="6" borderId="20" xfId="0" applyFont="1" applyFill="1" applyBorder="1" applyAlignment="1" applyProtection="1">
      <alignment horizontal="center"/>
      <protection locked="0"/>
    </xf>
    <xf numFmtId="0" fontId="2" fillId="0" borderId="21" xfId="0" applyFont="1" applyBorder="1" applyProtection="1">
      <protection locked="0"/>
    </xf>
    <xf numFmtId="0" fontId="3" fillId="6" borderId="1" xfId="0" applyFont="1" applyFill="1" applyBorder="1" applyAlignment="1" applyProtection="1">
      <alignment horizontal="left"/>
      <protection locked="0"/>
    </xf>
    <xf numFmtId="0" fontId="3" fillId="6" borderId="2" xfId="0" applyFont="1" applyFill="1" applyBorder="1" applyAlignment="1" applyProtection="1">
      <alignment horizontal="left"/>
      <protection locked="0"/>
    </xf>
    <xf numFmtId="0" fontId="3" fillId="6" borderId="24" xfId="0" applyFont="1" applyFill="1" applyBorder="1" applyAlignment="1" applyProtection="1">
      <alignment horizontal="left"/>
      <protection locked="0"/>
    </xf>
    <xf numFmtId="0" fontId="3" fillId="6" borderId="22" xfId="0" applyFont="1" applyFill="1" applyBorder="1" applyAlignment="1" applyProtection="1">
      <alignment horizontal="left"/>
      <protection locked="0"/>
    </xf>
    <xf numFmtId="0" fontId="3" fillId="6" borderId="22" xfId="0" applyFont="1" applyFill="1" applyBorder="1" applyAlignment="1" applyProtection="1">
      <alignment horizontal="center"/>
      <protection locked="0"/>
    </xf>
    <xf numFmtId="0" fontId="2" fillId="0" borderId="23" xfId="0" applyFont="1" applyBorder="1" applyProtection="1">
      <protection locked="0"/>
    </xf>
    <xf numFmtId="0" fontId="51" fillId="4" borderId="0" xfId="0" applyFont="1" applyFill="1" applyBorder="1" applyAlignment="1" applyProtection="1">
      <alignment horizontal="center"/>
      <protection locked="0"/>
    </xf>
    <xf numFmtId="0" fontId="14" fillId="0" borderId="0" xfId="0" applyFont="1"/>
    <xf numFmtId="0" fontId="14" fillId="0" borderId="0" xfId="0" applyFont="1" applyProtection="1">
      <protection locked="0"/>
    </xf>
    <xf numFmtId="0" fontId="14" fillId="0" borderId="0" xfId="0" quotePrefix="1" applyFont="1" applyProtection="1">
      <protection locked="0"/>
    </xf>
    <xf numFmtId="0" fontId="54" fillId="0" borderId="0" xfId="0" applyFont="1"/>
    <xf numFmtId="166" fontId="2" fillId="2" borderId="0" xfId="2" applyNumberFormat="1" applyFont="1" applyFill="1" applyBorder="1" applyProtection="1">
      <protection locked="0"/>
    </xf>
    <xf numFmtId="0" fontId="29" fillId="0" borderId="0" xfId="0" applyFont="1" applyProtection="1">
      <protection locked="0"/>
    </xf>
    <xf numFmtId="43" fontId="0" fillId="4" borderId="0" xfId="0" applyNumberFormat="1" applyFill="1" applyProtection="1"/>
    <xf numFmtId="43" fontId="0" fillId="4" borderId="0" xfId="0" applyNumberFormat="1" applyFill="1" applyBorder="1" applyProtection="1"/>
    <xf numFmtId="44" fontId="0" fillId="0" borderId="17" xfId="0" applyNumberFormat="1" applyBorder="1" applyProtection="1"/>
    <xf numFmtId="44" fontId="37" fillId="0" borderId="0" xfId="6" applyFont="1" applyAlignment="1" applyProtection="1">
      <alignment horizontal="left" vertical="top"/>
    </xf>
    <xf numFmtId="43" fontId="37" fillId="0" borderId="0" xfId="7" applyFont="1" applyAlignment="1" applyProtection="1">
      <alignment horizontal="left" vertical="top"/>
    </xf>
    <xf numFmtId="43" fontId="37" fillId="0" borderId="0" xfId="7" applyFont="1" applyBorder="1" applyAlignment="1" applyProtection="1">
      <alignment horizontal="left" vertical="top"/>
    </xf>
    <xf numFmtId="43" fontId="0" fillId="4" borderId="7" xfId="0" applyNumberFormat="1" applyFill="1" applyBorder="1" applyProtection="1"/>
    <xf numFmtId="43" fontId="37" fillId="0" borderId="7" xfId="7" applyFont="1" applyBorder="1" applyAlignment="1" applyProtection="1">
      <alignment horizontal="left" vertical="top"/>
    </xf>
    <xf numFmtId="164" fontId="46" fillId="0" borderId="15" xfId="0" applyNumberFormat="1" applyFont="1" applyBorder="1" applyProtection="1"/>
    <xf numFmtId="164" fontId="46" fillId="0" borderId="5" xfId="0" applyNumberFormat="1" applyFont="1" applyBorder="1" applyProtection="1"/>
    <xf numFmtId="0" fontId="46" fillId="0" borderId="15" xfId="0" applyFont="1" applyBorder="1" applyProtection="1"/>
    <xf numFmtId="164" fontId="46" fillId="0" borderId="16" xfId="2" applyNumberFormat="1" applyFont="1" applyBorder="1" applyProtection="1"/>
    <xf numFmtId="164" fontId="45" fillId="0" borderId="15" xfId="0" applyNumberFormat="1" applyFont="1" applyBorder="1" applyProtection="1"/>
    <xf numFmtId="0" fontId="2" fillId="0" borderId="15" xfId="0" applyFont="1" applyBorder="1" applyProtection="1"/>
    <xf numFmtId="0" fontId="6" fillId="0" borderId="15" xfId="0" applyFont="1" applyBorder="1" applyAlignment="1" applyProtection="1">
      <alignment horizontal="center"/>
    </xf>
    <xf numFmtId="0" fontId="2" fillId="0" borderId="15" xfId="0" applyFont="1" applyBorder="1" applyAlignment="1" applyProtection="1">
      <alignment horizontal="left"/>
    </xf>
    <xf numFmtId="0" fontId="2" fillId="0" borderId="15" xfId="0" applyFont="1" applyBorder="1" applyAlignment="1" applyProtection="1">
      <alignment horizontal="right"/>
    </xf>
    <xf numFmtId="164" fontId="2" fillId="0" borderId="15" xfId="0" applyNumberFormat="1" applyFont="1" applyBorder="1" applyProtection="1"/>
    <xf numFmtId="0" fontId="0" fillId="0" borderId="15" xfId="0" applyBorder="1" applyProtection="1"/>
    <xf numFmtId="44" fontId="46" fillId="0" borderId="15" xfId="2" applyFont="1" applyBorder="1" applyProtection="1"/>
    <xf numFmtId="164" fontId="3" fillId="0" borderId="15" xfId="0" applyNumberFormat="1" applyFont="1" applyBorder="1" applyProtection="1"/>
    <xf numFmtId="9" fontId="3" fillId="0" borderId="15" xfId="3" applyFont="1" applyBorder="1" applyProtection="1"/>
    <xf numFmtId="164" fontId="45" fillId="0" borderId="18" xfId="0" applyNumberFormat="1" applyFont="1" applyBorder="1" applyProtection="1"/>
    <xf numFmtId="10" fontId="46" fillId="0" borderId="15" xfId="3" applyNumberFormat="1" applyFont="1" applyBorder="1" applyProtection="1"/>
    <xf numFmtId="0" fontId="0" fillId="0" borderId="16" xfId="0" applyBorder="1" applyProtection="1"/>
    <xf numFmtId="14" fontId="2" fillId="6" borderId="20" xfId="2" applyNumberFormat="1" applyFont="1" applyFill="1" applyBorder="1" applyAlignment="1" applyProtection="1">
      <alignment horizontal="center"/>
    </xf>
    <xf numFmtId="9" fontId="2" fillId="0" borderId="7" xfId="3" applyFont="1" applyBorder="1" applyProtection="1"/>
    <xf numFmtId="164" fontId="3" fillId="6" borderId="0" xfId="0" applyNumberFormat="1" applyFont="1" applyFill="1" applyBorder="1" applyAlignment="1" applyProtection="1">
      <alignment horizontal="center"/>
    </xf>
    <xf numFmtId="164" fontId="3" fillId="4" borderId="2" xfId="0" applyNumberFormat="1" applyFont="1" applyFill="1" applyBorder="1" applyAlignment="1" applyProtection="1">
      <alignment horizontal="center"/>
    </xf>
    <xf numFmtId="164" fontId="2" fillId="4" borderId="14" xfId="2" applyNumberFormat="1" applyFont="1" applyFill="1" applyBorder="1" applyProtection="1"/>
    <xf numFmtId="1" fontId="3" fillId="4" borderId="14" xfId="0" applyNumberFormat="1" applyFont="1" applyFill="1" applyBorder="1" applyAlignment="1" applyProtection="1">
      <alignment horizontal="center"/>
    </xf>
    <xf numFmtId="1" fontId="3" fillId="4" borderId="10" xfId="0" applyNumberFormat="1" applyFont="1" applyFill="1" applyBorder="1" applyAlignment="1" applyProtection="1">
      <alignment horizontal="center"/>
    </xf>
    <xf numFmtId="1" fontId="3" fillId="4" borderId="10" xfId="2" applyNumberFormat="1" applyFont="1" applyFill="1" applyBorder="1" applyAlignment="1" applyProtection="1">
      <alignment horizontal="center"/>
    </xf>
    <xf numFmtId="1" fontId="2" fillId="0" borderId="1" xfId="0" applyNumberFormat="1" applyFont="1" applyBorder="1" applyAlignment="1" applyProtection="1">
      <alignment horizontal="center"/>
    </xf>
    <xf numFmtId="10" fontId="0" fillId="0" borderId="0" xfId="3" applyNumberFormat="1" applyFont="1" applyBorder="1" applyProtection="1"/>
    <xf numFmtId="44" fontId="0" fillId="0" borderId="0" xfId="2" applyFont="1" applyBorder="1" applyProtection="1"/>
    <xf numFmtId="1" fontId="2" fillId="0" borderId="6" xfId="0" applyNumberFormat="1" applyFont="1" applyBorder="1" applyAlignment="1" applyProtection="1">
      <alignment horizontal="center"/>
    </xf>
    <xf numFmtId="44" fontId="2" fillId="0" borderId="0" xfId="0" applyNumberFormat="1" applyFont="1" applyBorder="1" applyProtection="1"/>
    <xf numFmtId="0" fontId="43" fillId="0" borderId="0" xfId="0" applyFont="1" applyBorder="1" applyProtection="1"/>
    <xf numFmtId="10" fontId="0" fillId="0" borderId="14" xfId="3" applyNumberFormat="1" applyFont="1" applyBorder="1" applyProtection="1">
      <protection locked="0"/>
    </xf>
    <xf numFmtId="0" fontId="0" fillId="0" borderId="14" xfId="0" applyBorder="1" applyProtection="1">
      <protection locked="0"/>
    </xf>
    <xf numFmtId="44" fontId="0" fillId="0" borderId="14" xfId="2" applyFont="1" applyBorder="1" applyProtection="1">
      <protection locked="0"/>
    </xf>
    <xf numFmtId="10" fontId="0" fillId="0" borderId="14" xfId="3" applyNumberFormat="1" applyFont="1" applyBorder="1" applyProtection="1"/>
    <xf numFmtId="0" fontId="0" fillId="0" borderId="14" xfId="0" applyBorder="1" applyProtection="1"/>
    <xf numFmtId="44" fontId="0" fillId="0" borderId="14" xfId="2" applyFont="1" applyBorder="1" applyProtection="1"/>
    <xf numFmtId="0" fontId="41" fillId="0" borderId="0" xfId="0" applyFont="1" applyAlignment="1" applyProtection="1">
      <alignment wrapText="1"/>
      <protection locked="0"/>
    </xf>
    <xf numFmtId="0" fontId="0" fillId="0" borderId="14" xfId="0" applyBorder="1" applyAlignment="1" applyProtection="1">
      <alignment wrapText="1"/>
      <protection locked="0"/>
    </xf>
    <xf numFmtId="44" fontId="0" fillId="10" borderId="14" xfId="2" applyFont="1" applyFill="1" applyBorder="1" applyProtection="1">
      <protection locked="0"/>
    </xf>
    <xf numFmtId="44" fontId="0" fillId="0" borderId="0" xfId="0" applyNumberFormat="1" applyProtection="1">
      <protection locked="0"/>
    </xf>
    <xf numFmtId="0" fontId="0" fillId="12" borderId="0" xfId="0" applyFill="1" applyProtection="1">
      <protection locked="0"/>
    </xf>
    <xf numFmtId="0" fontId="0" fillId="13" borderId="0" xfId="0" applyFill="1" applyProtection="1">
      <protection locked="0"/>
    </xf>
    <xf numFmtId="43" fontId="0" fillId="12" borderId="0" xfId="0" applyNumberFormat="1" applyFill="1" applyProtection="1">
      <protection locked="0"/>
    </xf>
    <xf numFmtId="43" fontId="0" fillId="0" borderId="0" xfId="0" applyNumberFormat="1" applyProtection="1">
      <protection locked="0"/>
    </xf>
    <xf numFmtId="0" fontId="0" fillId="0" borderId="0" xfId="0" applyProtection="1"/>
    <xf numFmtId="4" fontId="0" fillId="13" borderId="0" xfId="0" applyNumberFormat="1" applyFill="1" applyProtection="1"/>
    <xf numFmtId="0" fontId="0" fillId="9" borderId="0" xfId="0" applyFill="1" applyProtection="1"/>
    <xf numFmtId="43" fontId="36" fillId="0" borderId="7" xfId="7" applyFont="1" applyBorder="1" applyAlignment="1" applyProtection="1">
      <alignment horizontal="left"/>
    </xf>
    <xf numFmtId="43" fontId="36" fillId="0" borderId="7" xfId="7" applyFont="1" applyBorder="1" applyAlignment="1" applyProtection="1">
      <alignment horizontal="center" wrapText="1"/>
    </xf>
    <xf numFmtId="0" fontId="29" fillId="0" borderId="0" xfId="0" applyFont="1" applyAlignment="1" applyProtection="1">
      <alignment horizontal="center" wrapText="1"/>
    </xf>
    <xf numFmtId="43" fontId="28" fillId="10" borderId="0" xfId="7" applyFont="1" applyFill="1" applyAlignment="1" applyProtection="1">
      <alignment vertical="top" wrapText="1"/>
    </xf>
    <xf numFmtId="44" fontId="0" fillId="10" borderId="0" xfId="0" applyNumberFormat="1" applyFill="1" applyProtection="1"/>
    <xf numFmtId="44" fontId="0" fillId="4" borderId="0" xfId="0" applyNumberFormat="1" applyFill="1" applyProtection="1"/>
    <xf numFmtId="0" fontId="0" fillId="11" borderId="0" xfId="0" applyFill="1" applyProtection="1"/>
    <xf numFmtId="44" fontId="0" fillId="11" borderId="0" xfId="0" applyNumberFormat="1" applyFill="1" applyProtection="1"/>
    <xf numFmtId="0" fontId="0" fillId="10" borderId="0" xfId="0" applyFill="1" applyProtection="1"/>
    <xf numFmtId="43" fontId="0" fillId="10" borderId="0" xfId="0" applyNumberFormat="1" applyFill="1" applyProtection="1"/>
    <xf numFmtId="43" fontId="0" fillId="11" borderId="0" xfId="0" applyNumberFormat="1" applyFill="1" applyProtection="1"/>
    <xf numFmtId="0" fontId="29" fillId="0" borderId="0" xfId="0" applyFont="1" applyProtection="1"/>
    <xf numFmtId="0" fontId="38" fillId="0" borderId="0" xfId="5" applyFont="1" applyAlignment="1" applyProtection="1">
      <alignment horizontal="left" vertical="top"/>
    </xf>
    <xf numFmtId="164" fontId="2" fillId="10" borderId="0" xfId="2" applyNumberFormat="1" applyFont="1" applyFill="1"/>
    <xf numFmtId="0" fontId="2" fillId="10" borderId="0" xfId="0" applyFont="1" applyFill="1"/>
    <xf numFmtId="0" fontId="0" fillId="10" borderId="0" xfId="0" applyFill="1"/>
    <xf numFmtId="1" fontId="0" fillId="10" borderId="0" xfId="0" applyNumberFormat="1" applyFill="1" applyBorder="1" applyProtection="1">
      <protection locked="0"/>
    </xf>
    <xf numFmtId="164" fontId="2" fillId="10" borderId="2" xfId="2" applyNumberFormat="1" applyFont="1" applyFill="1" applyBorder="1" applyProtection="1">
      <protection locked="0"/>
    </xf>
    <xf numFmtId="14" fontId="2" fillId="10" borderId="22" xfId="2" applyNumberFormat="1" applyFont="1" applyFill="1" applyBorder="1" applyAlignment="1" applyProtection="1">
      <alignment horizontal="center"/>
      <protection locked="0"/>
    </xf>
    <xf numFmtId="0" fontId="3" fillId="10" borderId="0" xfId="0" applyFont="1" applyFill="1" applyBorder="1" applyAlignment="1" applyProtection="1">
      <alignment horizontal="left"/>
      <protection locked="0"/>
    </xf>
    <xf numFmtId="0" fontId="3" fillId="10"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0" fillId="4" borderId="0" xfId="0" applyFill="1" applyBorder="1" applyProtection="1">
      <protection locked="0"/>
    </xf>
    <xf numFmtId="0" fontId="40" fillId="10" borderId="0" xfId="0" quotePrefix="1" applyFont="1" applyFill="1" applyBorder="1" applyAlignment="1" applyProtection="1">
      <alignment horizontal="left"/>
      <protection locked="0"/>
    </xf>
    <xf numFmtId="0" fontId="0" fillId="15" borderId="0" xfId="0" applyFill="1" applyProtection="1">
      <protection locked="0"/>
    </xf>
    <xf numFmtId="0" fontId="51" fillId="0" borderId="0" xfId="0" applyFont="1" applyProtection="1">
      <protection locked="0"/>
    </xf>
    <xf numFmtId="164" fontId="3" fillId="4" borderId="9" xfId="0" applyNumberFormat="1" applyFont="1" applyFill="1" applyBorder="1" applyAlignment="1" applyProtection="1">
      <alignment horizontal="right"/>
      <protection locked="0"/>
    </xf>
    <xf numFmtId="0" fontId="0" fillId="0" borderId="0" xfId="0" applyAlignment="1" applyProtection="1">
      <alignment horizontal="left" indent="2"/>
      <protection locked="0"/>
    </xf>
    <xf numFmtId="0" fontId="41" fillId="0" borderId="0" xfId="0" applyFont="1" applyProtection="1">
      <protection locked="0"/>
    </xf>
    <xf numFmtId="0" fontId="2" fillId="0" borderId="4" xfId="0" applyFont="1" applyBorder="1" applyAlignment="1" applyProtection="1">
      <alignment horizontal="left" indent="6"/>
      <protection locked="0"/>
    </xf>
    <xf numFmtId="0" fontId="2" fillId="0" borderId="0" xfId="0" applyFont="1" applyBorder="1" applyAlignment="1" applyProtection="1">
      <alignment horizontal="left" indent="6"/>
      <protection locked="0"/>
    </xf>
    <xf numFmtId="0" fontId="40" fillId="0" borderId="4" xfId="0" applyFont="1" applyBorder="1" applyAlignment="1" applyProtection="1">
      <alignment horizontal="left" indent="8"/>
      <protection locked="0"/>
    </xf>
    <xf numFmtId="0" fontId="40" fillId="0" borderId="0" xfId="0" applyFont="1" applyBorder="1" applyAlignment="1" applyProtection="1">
      <alignment horizontal="left" indent="8"/>
      <protection locked="0"/>
    </xf>
    <xf numFmtId="0" fontId="3" fillId="0" borderId="4" xfId="0" applyFont="1" applyBorder="1" applyAlignment="1" applyProtection="1">
      <alignment horizontal="left" indent="7"/>
      <protection locked="0"/>
    </xf>
    <xf numFmtId="0" fontId="3" fillId="0" borderId="0" xfId="0" applyFont="1" applyBorder="1" applyAlignment="1" applyProtection="1">
      <alignment horizontal="left" indent="7"/>
      <protection locked="0"/>
    </xf>
    <xf numFmtId="0" fontId="3" fillId="0" borderId="6" xfId="0" applyFont="1" applyBorder="1" applyAlignment="1" applyProtection="1">
      <alignment horizontal="left" indent="7"/>
      <protection locked="0"/>
    </xf>
    <xf numFmtId="0" fontId="3" fillId="0" borderId="7" xfId="0" applyFont="1" applyBorder="1" applyAlignment="1" applyProtection="1">
      <alignment horizontal="left" indent="7"/>
      <protection locked="0"/>
    </xf>
    <xf numFmtId="0" fontId="3" fillId="0" borderId="1" xfId="0" applyFont="1" applyBorder="1" applyAlignment="1" applyProtection="1">
      <alignment horizontal="left" indent="7"/>
      <protection locked="0"/>
    </xf>
    <xf numFmtId="0" fontId="3" fillId="0" borderId="2" xfId="0" applyFont="1" applyBorder="1" applyAlignment="1" applyProtection="1">
      <alignment horizontal="left" indent="7"/>
      <protection locked="0"/>
    </xf>
    <xf numFmtId="0" fontId="44" fillId="0" borderId="0" xfId="0" applyFont="1" applyProtection="1">
      <protection locked="0"/>
    </xf>
    <xf numFmtId="44" fontId="0" fillId="0" borderId="14" xfId="0" applyNumberFormat="1" applyBorder="1" applyProtection="1"/>
    <xf numFmtId="0" fontId="0" fillId="0" borderId="29" xfId="0" applyBorder="1" applyProtection="1"/>
    <xf numFmtId="0" fontId="14" fillId="4" borderId="0" xfId="0" applyFont="1" applyFill="1" applyAlignment="1" applyProtection="1">
      <alignment horizontal="center"/>
      <protection locked="0"/>
    </xf>
    <xf numFmtId="14" fontId="0" fillId="10" borderId="0" xfId="0" applyNumberFormat="1" applyFill="1" applyAlignment="1" applyProtection="1">
      <alignment horizontal="left"/>
      <protection locked="0"/>
    </xf>
    <xf numFmtId="14" fontId="0" fillId="0" borderId="0" xfId="0" applyNumberFormat="1" applyAlignment="1" applyProtection="1">
      <alignment horizontal="left"/>
      <protection locked="0"/>
    </xf>
    <xf numFmtId="0" fontId="29" fillId="0" borderId="22" xfId="0" applyFont="1" applyBorder="1" applyProtection="1">
      <protection locked="0"/>
    </xf>
    <xf numFmtId="0" fontId="29" fillId="0" borderId="7" xfId="0" applyFont="1" applyBorder="1" applyProtection="1">
      <protection locked="0"/>
    </xf>
    <xf numFmtId="0" fontId="29" fillId="0" borderId="33" xfId="0" applyFont="1" applyBorder="1" applyProtection="1">
      <protection locked="0"/>
    </xf>
    <xf numFmtId="0" fontId="29" fillId="0" borderId="19"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0" xfId="0" applyFont="1" applyBorder="1" applyAlignment="1" applyProtection="1">
      <alignment horizontal="center" wrapText="1"/>
      <protection locked="0"/>
    </xf>
    <xf numFmtId="0" fontId="29" fillId="0" borderId="21" xfId="0" applyFont="1" applyBorder="1" applyAlignment="1" applyProtection="1">
      <alignment horizont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wrapText="1"/>
      <protection locked="0"/>
    </xf>
    <xf numFmtId="0" fontId="29" fillId="0" borderId="31" xfId="0" applyFont="1" applyBorder="1" applyAlignment="1" applyProtection="1">
      <alignment horizontal="center"/>
      <protection locked="0"/>
    </xf>
    <xf numFmtId="0" fontId="29" fillId="0" borderId="32" xfId="0" applyFont="1" applyBorder="1" applyAlignment="1" applyProtection="1">
      <alignment horizontal="center"/>
      <protection locked="0"/>
    </xf>
    <xf numFmtId="0" fontId="0" fillId="0" borderId="25" xfId="0" applyBorder="1" applyProtection="1">
      <protection locked="0"/>
    </xf>
    <xf numFmtId="0" fontId="0" fillId="0" borderId="26" xfId="0" applyBorder="1" applyProtection="1">
      <protection locked="0"/>
    </xf>
    <xf numFmtId="14" fontId="0" fillId="14" borderId="0" xfId="0" applyNumberFormat="1" applyFill="1" applyProtection="1">
      <protection locked="0"/>
    </xf>
    <xf numFmtId="0" fontId="0" fillId="14" borderId="0" xfId="0" applyFill="1" applyProtection="1">
      <protection locked="0"/>
    </xf>
    <xf numFmtId="44" fontId="0" fillId="14" borderId="25" xfId="0" applyNumberFormat="1" applyFill="1" applyBorder="1" applyProtection="1">
      <protection locked="0"/>
    </xf>
    <xf numFmtId="44" fontId="0" fillId="14" borderId="0" xfId="0" applyNumberFormat="1" applyFill="1" applyBorder="1" applyProtection="1">
      <protection locked="0"/>
    </xf>
    <xf numFmtId="44" fontId="0" fillId="14" borderId="26" xfId="0" applyNumberFormat="1" applyFill="1" applyBorder="1" applyProtection="1">
      <protection locked="0"/>
    </xf>
    <xf numFmtId="14" fontId="0" fillId="0" borderId="0" xfId="0" applyNumberFormat="1" applyProtection="1">
      <protection locked="0"/>
    </xf>
    <xf numFmtId="43" fontId="0" fillId="0" borderId="25" xfId="0" applyNumberFormat="1" applyBorder="1" applyProtection="1">
      <protection locked="0"/>
    </xf>
    <xf numFmtId="43" fontId="0" fillId="0" borderId="26" xfId="0" applyNumberFormat="1" applyBorder="1" applyProtection="1">
      <protection locked="0"/>
    </xf>
    <xf numFmtId="43" fontId="0" fillId="14" borderId="0" xfId="0" applyNumberFormat="1" applyFill="1" applyProtection="1">
      <protection locked="0"/>
    </xf>
    <xf numFmtId="43" fontId="0" fillId="14" borderId="25" xfId="0" applyNumberFormat="1" applyFill="1" applyBorder="1" applyProtection="1">
      <protection locked="0"/>
    </xf>
    <xf numFmtId="43" fontId="0" fillId="14" borderId="26" xfId="0" applyNumberFormat="1" applyFill="1" applyBorder="1" applyProtection="1">
      <protection locked="0"/>
    </xf>
    <xf numFmtId="43" fontId="0" fillId="0" borderId="0" xfId="0" applyNumberFormat="1" applyBorder="1" applyProtection="1">
      <protection locked="0"/>
    </xf>
    <xf numFmtId="43" fontId="0" fillId="14" borderId="0" xfId="0" applyNumberFormat="1" applyFill="1" applyBorder="1" applyProtection="1">
      <protection locked="0"/>
    </xf>
    <xf numFmtId="43" fontId="0" fillId="14" borderId="27" xfId="0" applyNumberFormat="1" applyFill="1" applyBorder="1" applyProtection="1">
      <protection locked="0"/>
    </xf>
    <xf numFmtId="43" fontId="0" fillId="14" borderId="12" xfId="0" applyNumberFormat="1" applyFill="1" applyBorder="1" applyProtection="1">
      <protection locked="0"/>
    </xf>
    <xf numFmtId="43" fontId="0" fillId="14" borderId="28" xfId="0" applyNumberFormat="1" applyFill="1" applyBorder="1" applyProtection="1">
      <protection locked="0"/>
    </xf>
    <xf numFmtId="0" fontId="50" fillId="0" borderId="0" xfId="0" applyFont="1" applyProtection="1">
      <protection locked="0"/>
    </xf>
    <xf numFmtId="0" fontId="50" fillId="0" borderId="0" xfId="0" applyFont="1" applyAlignment="1" applyProtection="1">
      <alignment horizontal="right"/>
      <protection locked="0"/>
    </xf>
    <xf numFmtId="44" fontId="0" fillId="0" borderId="22" xfId="0" applyNumberFormat="1" applyBorder="1" applyProtection="1"/>
    <xf numFmtId="44" fontId="0" fillId="0" borderId="13" xfId="0" applyNumberFormat="1" applyBorder="1" applyProtection="1"/>
    <xf numFmtId="44" fontId="0" fillId="0" borderId="0" xfId="0" applyNumberFormat="1" applyProtection="1"/>
    <xf numFmtId="10" fontId="0" fillId="0" borderId="0" xfId="0" applyNumberFormat="1" applyProtection="1"/>
    <xf numFmtId="0" fontId="0" fillId="0" borderId="13" xfId="0" applyBorder="1" applyProtection="1">
      <protection locked="0"/>
    </xf>
    <xf numFmtId="0" fontId="0" fillId="12" borderId="0" xfId="0" applyFill="1" applyProtection="1"/>
    <xf numFmtId="4" fontId="0" fillId="0" borderId="0" xfId="0" applyNumberFormat="1" applyProtection="1"/>
    <xf numFmtId="4" fontId="0" fillId="4" borderId="0" xfId="0" applyNumberFormat="1" applyFill="1" applyBorder="1" applyProtection="1"/>
    <xf numFmtId="0" fontId="29" fillId="10" borderId="0" xfId="0" applyFont="1" applyFill="1" applyProtection="1">
      <protection locked="0"/>
    </xf>
    <xf numFmtId="44" fontId="0" fillId="4" borderId="19" xfId="0" applyNumberFormat="1" applyFill="1" applyBorder="1" applyProtection="1"/>
    <xf numFmtId="0" fontId="0" fillId="0" borderId="5" xfId="0" applyBorder="1" applyProtection="1"/>
    <xf numFmtId="0" fontId="6" fillId="0" borderId="0" xfId="0" applyFont="1" applyAlignment="1">
      <alignment wrapText="1"/>
    </xf>
    <xf numFmtId="0" fontId="2" fillId="0" borderId="0" xfId="0" applyFont="1" applyBorder="1" applyAlignment="1" applyProtection="1">
      <alignment horizontal="left"/>
      <protection locked="0"/>
    </xf>
    <xf numFmtId="0" fontId="3" fillId="6" borderId="0" xfId="0" applyFont="1" applyFill="1" applyBorder="1" applyAlignment="1" applyProtection="1">
      <alignment horizontal="left" wrapText="1"/>
      <protection locked="0"/>
    </xf>
    <xf numFmtId="0" fontId="51" fillId="0" borderId="0" xfId="0" applyFont="1" applyAlignment="1" applyProtection="1">
      <alignment wrapText="1"/>
      <protection locked="0"/>
    </xf>
    <xf numFmtId="0" fontId="0" fillId="0" borderId="0" xfId="0" applyAlignment="1" applyProtection="1">
      <alignment wrapText="1"/>
      <protection locked="0"/>
    </xf>
    <xf numFmtId="0" fontId="40" fillId="0" borderId="0" xfId="0" applyFont="1"/>
    <xf numFmtId="0" fontId="53" fillId="5" borderId="0" xfId="0" applyFont="1" applyFill="1" applyAlignment="1">
      <alignment wrapText="1"/>
    </xf>
    <xf numFmtId="0" fontId="56" fillId="5" borderId="0" xfId="0" applyFont="1" applyFill="1" applyAlignment="1">
      <alignment wrapText="1"/>
    </xf>
    <xf numFmtId="0" fontId="52" fillId="5" borderId="10" xfId="0" applyFont="1" applyFill="1" applyBorder="1" applyAlignment="1">
      <alignment horizontal="center"/>
    </xf>
    <xf numFmtId="0" fontId="52" fillId="5" borderId="9" xfId="0" applyFont="1" applyFill="1" applyBorder="1" applyAlignment="1">
      <alignment horizontal="center"/>
    </xf>
    <xf numFmtId="0" fontId="52" fillId="5" borderId="11" xfId="0" applyFont="1"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4" fillId="5" borderId="0" xfId="0" applyFont="1" applyFill="1" applyAlignment="1">
      <alignment horizontal="center" vertical="center" wrapText="1"/>
    </xf>
    <xf numFmtId="0" fontId="3" fillId="0" borderId="0" xfId="0" applyFont="1" applyAlignment="1">
      <alignment wrapText="1"/>
    </xf>
    <xf numFmtId="0" fontId="16" fillId="0" borderId="0" xfId="0" applyFont="1" applyAlignment="1">
      <alignment wrapText="1"/>
    </xf>
    <xf numFmtId="0" fontId="6" fillId="0" borderId="0" xfId="0" applyFont="1" applyAlignment="1">
      <alignment wrapText="1"/>
    </xf>
    <xf numFmtId="164" fontId="2" fillId="2" borderId="0" xfId="2" applyNumberFormat="1" applyFont="1" applyFill="1" applyAlignment="1"/>
    <xf numFmtId="0" fontId="2" fillId="0" borderId="0" xfId="0" applyFont="1" applyAlignment="1"/>
    <xf numFmtId="0" fontId="25" fillId="0" borderId="0" xfId="0" applyFont="1" applyAlignment="1">
      <alignment horizontal="left" wrapText="1"/>
    </xf>
    <xf numFmtId="0" fontId="7" fillId="0" borderId="0" xfId="0" applyFont="1" applyAlignment="1"/>
    <xf numFmtId="0" fontId="7" fillId="0" borderId="0" xfId="0" applyFont="1" applyBorder="1" applyAlignment="1"/>
    <xf numFmtId="164" fontId="3" fillId="0" borderId="1" xfId="0" applyNumberFormat="1" applyFont="1" applyBorder="1" applyAlignment="1">
      <alignment horizontal="center" wrapText="1"/>
    </xf>
    <xf numFmtId="164" fontId="3" fillId="0" borderId="3" xfId="0" applyNumberFormat="1" applyFont="1" applyBorder="1" applyAlignment="1">
      <alignment horizontal="center" wrapText="1"/>
    </xf>
    <xf numFmtId="0" fontId="2" fillId="0" borderId="10" xfId="0" applyFont="1" applyBorder="1" applyAlignment="1">
      <alignment horizontal="left"/>
    </xf>
    <xf numFmtId="0" fontId="2" fillId="0" borderId="9" xfId="0" applyFont="1" applyBorder="1" applyAlignment="1">
      <alignment horizontal="left"/>
    </xf>
    <xf numFmtId="0" fontId="2" fillId="0" borderId="11" xfId="0" applyFont="1" applyBorder="1" applyAlignment="1">
      <alignment horizontal="left"/>
    </xf>
    <xf numFmtId="0" fontId="5" fillId="0" borderId="0" xfId="0" applyFont="1" applyAlignment="1">
      <alignment horizontal="center"/>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3" fillId="3" borderId="10" xfId="0" applyFont="1" applyFill="1" applyBorder="1" applyAlignment="1">
      <alignment horizontal="center"/>
    </xf>
    <xf numFmtId="0" fontId="3" fillId="3" borderId="11" xfId="0" applyFont="1" applyFill="1" applyBorder="1" applyAlignment="1">
      <alignment horizont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34" fillId="0" borderId="0" xfId="5" applyFont="1" applyAlignment="1" applyProtection="1">
      <alignment horizontal="left" vertical="top" wrapText="1"/>
    </xf>
    <xf numFmtId="0" fontId="35" fillId="0" borderId="0" xfId="5" applyFont="1" applyAlignment="1" applyProtection="1">
      <alignment horizontal="left" vertical="top" wrapText="1"/>
    </xf>
    <xf numFmtId="0" fontId="14" fillId="5" borderId="0" xfId="0" applyFont="1" applyFill="1" applyAlignment="1" applyProtection="1">
      <alignment horizontal="center"/>
    </xf>
    <xf numFmtId="0" fontId="22" fillId="0" borderId="14" xfId="0" applyFont="1" applyBorder="1" applyAlignment="1" applyProtection="1">
      <alignment wrapText="1"/>
      <protection locked="0"/>
    </xf>
    <xf numFmtId="0" fontId="2" fillId="0" borderId="4" xfId="0" applyFont="1" applyBorder="1" applyAlignment="1" applyProtection="1">
      <alignment wrapText="1"/>
      <protection locked="0"/>
    </xf>
    <xf numFmtId="0" fontId="2" fillId="0" borderId="0" xfId="0" applyFont="1" applyBorder="1" applyAlignment="1" applyProtection="1">
      <alignment wrapText="1"/>
      <protection locked="0"/>
    </xf>
    <xf numFmtId="0" fontId="2" fillId="0" borderId="4" xfId="0" applyFont="1" applyBorder="1" applyAlignment="1" applyProtection="1">
      <protection locked="0"/>
    </xf>
    <xf numFmtId="0" fontId="2" fillId="0" borderId="0" xfId="0" applyFont="1" applyBorder="1" applyAlignment="1" applyProtection="1">
      <protection locked="0"/>
    </xf>
    <xf numFmtId="0" fontId="52" fillId="5" borderId="10" xfId="0" applyFont="1" applyFill="1" applyBorder="1" applyAlignment="1" applyProtection="1">
      <alignment horizontal="center"/>
      <protection locked="0"/>
    </xf>
    <xf numFmtId="0" fontId="52" fillId="5" borderId="9" xfId="0" applyFont="1" applyFill="1" applyBorder="1" applyAlignment="1" applyProtection="1">
      <alignment horizontal="center"/>
      <protection locked="0"/>
    </xf>
    <xf numFmtId="0" fontId="52" fillId="5" borderId="11" xfId="0" applyFont="1" applyFill="1" applyBorder="1" applyAlignment="1" applyProtection="1">
      <alignment horizontal="center"/>
      <protection locked="0"/>
    </xf>
    <xf numFmtId="0" fontId="2" fillId="0" borderId="0" xfId="0" applyFont="1" applyBorder="1" applyAlignment="1" applyProtection="1">
      <alignment horizontal="left"/>
      <protection locked="0"/>
    </xf>
    <xf numFmtId="0" fontId="3" fillId="6" borderId="4"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3" fillId="6" borderId="10" xfId="0" applyFont="1" applyFill="1" applyBorder="1" applyAlignment="1" applyProtection="1">
      <alignment horizontal="left" wrapText="1"/>
      <protection locked="0"/>
    </xf>
    <xf numFmtId="0" fontId="3" fillId="6" borderId="9" xfId="0" applyFont="1" applyFill="1" applyBorder="1" applyAlignment="1" applyProtection="1">
      <alignment horizontal="left" wrapText="1"/>
      <protection locked="0"/>
    </xf>
    <xf numFmtId="0" fontId="51" fillId="0" borderId="0" xfId="0" applyFont="1" applyAlignment="1" applyProtection="1">
      <alignment wrapText="1"/>
      <protection locked="0"/>
    </xf>
    <xf numFmtId="0" fontId="0" fillId="0" borderId="0" xfId="0" applyAlignment="1" applyProtection="1">
      <alignment wrapText="1"/>
      <protection locked="0"/>
    </xf>
    <xf numFmtId="0" fontId="14" fillId="5" borderId="0" xfId="0" applyFont="1" applyFill="1" applyAlignment="1" applyProtection="1">
      <alignment horizontal="center"/>
      <protection locked="0"/>
    </xf>
    <xf numFmtId="0" fontId="29" fillId="0" borderId="24" xfId="0" applyFont="1" applyBorder="1" applyAlignment="1" applyProtection="1">
      <alignment horizontal="center"/>
      <protection locked="0"/>
    </xf>
    <xf numFmtId="0" fontId="29" fillId="0" borderId="22" xfId="0" applyFont="1" applyBorder="1" applyAlignment="1" applyProtection="1">
      <alignment horizontal="center"/>
      <protection locked="0"/>
    </xf>
    <xf numFmtId="0" fontId="29" fillId="0" borderId="23" xfId="0" applyFont="1" applyBorder="1" applyAlignment="1" applyProtection="1">
      <alignment horizontal="center"/>
      <protection locked="0"/>
    </xf>
    <xf numFmtId="0" fontId="14" fillId="6" borderId="0" xfId="0" applyFont="1" applyFill="1" applyAlignment="1">
      <alignment horizontal="center" vertical="center" wrapText="1"/>
    </xf>
    <xf numFmtId="0" fontId="2" fillId="6" borderId="0" xfId="0" applyFont="1" applyFill="1"/>
    <xf numFmtId="0" fontId="0" fillId="6" borderId="0" xfId="0" applyFill="1"/>
    <xf numFmtId="0" fontId="14" fillId="6" borderId="0" xfId="0" applyFont="1" applyFill="1" applyAlignment="1" applyProtection="1">
      <alignment horizontal="center"/>
    </xf>
    <xf numFmtId="0" fontId="0" fillId="6" borderId="0" xfId="0" applyFill="1" applyProtection="1"/>
    <xf numFmtId="0" fontId="52" fillId="6" borderId="0" xfId="0" applyFont="1" applyFill="1" applyBorder="1" applyAlignment="1" applyProtection="1">
      <alignment horizontal="center"/>
      <protection locked="0"/>
    </xf>
    <xf numFmtId="0" fontId="14" fillId="6" borderId="0" xfId="0" applyFont="1" applyFill="1" applyProtection="1">
      <protection locked="0"/>
    </xf>
    <xf numFmtId="0" fontId="14" fillId="6" borderId="0" xfId="0" quotePrefix="1" applyFont="1" applyFill="1" applyProtection="1">
      <protection locked="0"/>
    </xf>
    <xf numFmtId="0" fontId="40" fillId="0" borderId="0" xfId="0" applyFont="1" applyProtection="1">
      <protection locked="0"/>
    </xf>
    <xf numFmtId="0" fontId="14" fillId="6" borderId="0" xfId="0" applyFont="1" applyFill="1" applyAlignment="1" applyProtection="1">
      <alignment horizontal="center"/>
      <protection locked="0"/>
    </xf>
    <xf numFmtId="0" fontId="0" fillId="6" borderId="0" xfId="0" applyFill="1" applyProtection="1">
      <protection locked="0"/>
    </xf>
  </cellXfs>
  <cellStyles count="8">
    <cellStyle name="Comma" xfId="1" builtinId="3"/>
    <cellStyle name="Comma 2" xfId="7" xr:uid="{7C5057ED-06C0-4175-8ADF-7F62338ABE88}"/>
    <cellStyle name="Currency" xfId="2" builtinId="4"/>
    <cellStyle name="Currency 2" xfId="6" xr:uid="{D88FAA5B-8B95-45D8-86AB-5D9BF5C9A2DE}"/>
    <cellStyle name="Hyperlink" xfId="4" builtinId="8"/>
    <cellStyle name="Normal" xfId="0" builtinId="0"/>
    <cellStyle name="Normal 2" xfId="5" xr:uid="{800FAB91-E56E-44FE-AAE3-294D975CE8F4}"/>
    <cellStyle name="Percent" xfId="3" builtinId="5"/>
  </cellStyles>
  <dxfs count="11">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0</xdr:row>
      <xdr:rowOff>28575</xdr:rowOff>
    </xdr:from>
    <xdr:to>
      <xdr:col>12</xdr:col>
      <xdr:colOff>285750</xdr:colOff>
      <xdr:row>11</xdr:row>
      <xdr:rowOff>161925</xdr:rowOff>
    </xdr:to>
    <xdr:pic>
      <xdr:nvPicPr>
        <xdr:cNvPr id="6" name="Picture 5">
          <a:extLst>
            <a:ext uri="{FF2B5EF4-FFF2-40B4-BE49-F238E27FC236}">
              <a16:creationId xmlns:a16="http://schemas.microsoft.com/office/drawing/2014/main" id="{C183225F-545E-4C06-8900-035C05DA70A2}"/>
            </a:ext>
          </a:extLst>
        </xdr:cNvPr>
        <xdr:cNvPicPr>
          <a:picLocks noChangeAspect="1"/>
        </xdr:cNvPicPr>
      </xdr:nvPicPr>
      <xdr:blipFill>
        <a:blip xmlns:r="http://schemas.openxmlformats.org/officeDocument/2006/relationships" r:embed="rId1"/>
        <a:stretch>
          <a:fillRect/>
        </a:stretch>
      </xdr:blipFill>
      <xdr:spPr>
        <a:xfrm>
          <a:off x="1533525" y="28575"/>
          <a:ext cx="6067425" cy="2228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28576</xdr:colOff>
      <xdr:row>49</xdr:row>
      <xdr:rowOff>161926</xdr:rowOff>
    </xdr:from>
    <xdr:to>
      <xdr:col>4</xdr:col>
      <xdr:colOff>561975</xdr:colOff>
      <xdr:row>49</xdr:row>
      <xdr:rowOff>180975</xdr:rowOff>
    </xdr:to>
    <xdr:cxnSp macro="">
      <xdr:nvCxnSpPr>
        <xdr:cNvPr id="4" name="Straight Arrow Connector 3">
          <a:extLst>
            <a:ext uri="{FF2B5EF4-FFF2-40B4-BE49-F238E27FC236}">
              <a16:creationId xmlns:a16="http://schemas.microsoft.com/office/drawing/2014/main" id="{9A2587A3-1454-DF4F-80F8-C68636CBD175}"/>
            </a:ext>
          </a:extLst>
        </xdr:cNvPr>
        <xdr:cNvCxnSpPr/>
      </xdr:nvCxnSpPr>
      <xdr:spPr>
        <a:xfrm flipH="1" flipV="1">
          <a:off x="5734051" y="9039226"/>
          <a:ext cx="533399" cy="190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10</xdr:row>
      <xdr:rowOff>38100</xdr:rowOff>
    </xdr:from>
    <xdr:to>
      <xdr:col>3</xdr:col>
      <xdr:colOff>609600</xdr:colOff>
      <xdr:row>11</xdr:row>
      <xdr:rowOff>12700</xdr:rowOff>
    </xdr:to>
    <xdr:sp macro="" textlink="">
      <xdr:nvSpPr>
        <xdr:cNvPr id="2" name="Right Brace 1">
          <a:extLst>
            <a:ext uri="{FF2B5EF4-FFF2-40B4-BE49-F238E27FC236}">
              <a16:creationId xmlns:a16="http://schemas.microsoft.com/office/drawing/2014/main" id="{E2A80E55-DA2B-4BD2-97E4-A18323B0F79E}"/>
            </a:ext>
          </a:extLst>
        </xdr:cNvPr>
        <xdr:cNvSpPr/>
      </xdr:nvSpPr>
      <xdr:spPr>
        <a:xfrm>
          <a:off x="3044825" y="2038350"/>
          <a:ext cx="450850" cy="1746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38100</xdr:colOff>
      <xdr:row>13</xdr:row>
      <xdr:rowOff>38100</xdr:rowOff>
    </xdr:from>
    <xdr:to>
      <xdr:col>3</xdr:col>
      <xdr:colOff>622300</xdr:colOff>
      <xdr:row>14</xdr:row>
      <xdr:rowOff>190500</xdr:rowOff>
    </xdr:to>
    <xdr:cxnSp macro="">
      <xdr:nvCxnSpPr>
        <xdr:cNvPr id="3" name="Straight Arrow Connector 2">
          <a:extLst>
            <a:ext uri="{FF2B5EF4-FFF2-40B4-BE49-F238E27FC236}">
              <a16:creationId xmlns:a16="http://schemas.microsoft.com/office/drawing/2014/main" id="{6D00731F-91B2-47DF-ABA9-205B537A4B4A}"/>
            </a:ext>
          </a:extLst>
        </xdr:cNvPr>
        <xdr:cNvCxnSpPr/>
      </xdr:nvCxnSpPr>
      <xdr:spPr>
        <a:xfrm flipH="1" flipV="1">
          <a:off x="2943225" y="2638425"/>
          <a:ext cx="555625"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30</xdr:row>
      <xdr:rowOff>127000</xdr:rowOff>
    </xdr:from>
    <xdr:to>
      <xdr:col>3</xdr:col>
      <xdr:colOff>622300</xdr:colOff>
      <xdr:row>30</xdr:row>
      <xdr:rowOff>127000</xdr:rowOff>
    </xdr:to>
    <xdr:cxnSp macro="">
      <xdr:nvCxnSpPr>
        <xdr:cNvPr id="4" name="Straight Arrow Connector 3">
          <a:extLst>
            <a:ext uri="{FF2B5EF4-FFF2-40B4-BE49-F238E27FC236}">
              <a16:creationId xmlns:a16="http://schemas.microsoft.com/office/drawing/2014/main" id="{9BEE2DA9-C5A2-44DA-B710-F46FA2D25C59}"/>
            </a:ext>
          </a:extLst>
        </xdr:cNvPr>
        <xdr:cNvCxnSpPr/>
      </xdr:nvCxnSpPr>
      <xdr:spPr>
        <a:xfrm flipH="1">
          <a:off x="2968625" y="612775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31</xdr:row>
      <xdr:rowOff>101600</xdr:rowOff>
    </xdr:from>
    <xdr:to>
      <xdr:col>3</xdr:col>
      <xdr:colOff>622300</xdr:colOff>
      <xdr:row>31</xdr:row>
      <xdr:rowOff>101600</xdr:rowOff>
    </xdr:to>
    <xdr:cxnSp macro="">
      <xdr:nvCxnSpPr>
        <xdr:cNvPr id="5" name="Straight Arrow Connector 4">
          <a:extLst>
            <a:ext uri="{FF2B5EF4-FFF2-40B4-BE49-F238E27FC236}">
              <a16:creationId xmlns:a16="http://schemas.microsoft.com/office/drawing/2014/main" id="{F0A394EC-2E62-42D9-9F1F-4C08B433E19F}"/>
            </a:ext>
          </a:extLst>
        </xdr:cNvPr>
        <xdr:cNvCxnSpPr/>
      </xdr:nvCxnSpPr>
      <xdr:spPr>
        <a:xfrm flipH="1">
          <a:off x="2968625" y="63023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32</xdr:row>
      <xdr:rowOff>101600</xdr:rowOff>
    </xdr:from>
    <xdr:to>
      <xdr:col>3</xdr:col>
      <xdr:colOff>622300</xdr:colOff>
      <xdr:row>32</xdr:row>
      <xdr:rowOff>101600</xdr:rowOff>
    </xdr:to>
    <xdr:cxnSp macro="">
      <xdr:nvCxnSpPr>
        <xdr:cNvPr id="6" name="Straight Arrow Connector 5">
          <a:extLst>
            <a:ext uri="{FF2B5EF4-FFF2-40B4-BE49-F238E27FC236}">
              <a16:creationId xmlns:a16="http://schemas.microsoft.com/office/drawing/2014/main" id="{00EC6923-BE56-455E-9D8E-55E9E78F58DC}"/>
            </a:ext>
          </a:extLst>
        </xdr:cNvPr>
        <xdr:cNvCxnSpPr/>
      </xdr:nvCxnSpPr>
      <xdr:spPr>
        <a:xfrm flipH="1">
          <a:off x="2968625" y="650240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33</xdr:row>
      <xdr:rowOff>101600</xdr:rowOff>
    </xdr:from>
    <xdr:to>
      <xdr:col>3</xdr:col>
      <xdr:colOff>622300</xdr:colOff>
      <xdr:row>33</xdr:row>
      <xdr:rowOff>101600</xdr:rowOff>
    </xdr:to>
    <xdr:cxnSp macro="">
      <xdr:nvCxnSpPr>
        <xdr:cNvPr id="7" name="Straight Arrow Connector 6">
          <a:extLst>
            <a:ext uri="{FF2B5EF4-FFF2-40B4-BE49-F238E27FC236}">
              <a16:creationId xmlns:a16="http://schemas.microsoft.com/office/drawing/2014/main" id="{3D1A9E9A-C605-43C1-8E7F-00FA1BC5F240}"/>
            </a:ext>
          </a:extLst>
        </xdr:cNvPr>
        <xdr:cNvCxnSpPr/>
      </xdr:nvCxnSpPr>
      <xdr:spPr>
        <a:xfrm flipH="1">
          <a:off x="2968625" y="6702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home.treasury.gov/system/files/136/Paycheck-Protection-Program-Application-3-30-2020-v3.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yboyum.com/wp-content/uploads/2020/04/SBA-PPP-Loan-Application-April-2.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907DB-DF1A-4EB3-B064-115852E3031C}">
  <dimension ref="A14:O17"/>
  <sheetViews>
    <sheetView zoomScaleNormal="100" workbookViewId="0">
      <selection activeCell="D21" sqref="D21"/>
    </sheetView>
  </sheetViews>
  <sheetFormatPr defaultRowHeight="15"/>
  <sheetData>
    <row r="14" spans="1:15" s="194" customFormat="1" ht="390" customHeight="1">
      <c r="A14" s="346" t="s">
        <v>0</v>
      </c>
      <c r="B14" s="346"/>
      <c r="C14" s="346"/>
      <c r="D14" s="346"/>
      <c r="E14" s="346"/>
      <c r="F14" s="346"/>
      <c r="G14" s="346"/>
      <c r="H14" s="346"/>
      <c r="I14" s="346"/>
      <c r="J14" s="346"/>
      <c r="K14" s="346"/>
      <c r="L14" s="346"/>
      <c r="M14" s="346"/>
      <c r="N14" s="346"/>
      <c r="O14" s="346"/>
    </row>
    <row r="15" spans="1:15">
      <c r="A15" t="s">
        <v>1</v>
      </c>
    </row>
    <row r="16" spans="1:15">
      <c r="A16" t="s">
        <v>1</v>
      </c>
    </row>
    <row r="17" spans="1:15" ht="80.25" customHeight="1">
      <c r="A17" s="347" t="s">
        <v>2</v>
      </c>
      <c r="B17" s="347"/>
      <c r="C17" s="347"/>
      <c r="D17" s="347"/>
      <c r="E17" s="347"/>
      <c r="F17" s="347"/>
      <c r="G17" s="347"/>
      <c r="H17" s="347"/>
      <c r="I17" s="347"/>
      <c r="J17" s="347"/>
      <c r="K17" s="347"/>
      <c r="L17" s="347"/>
      <c r="M17" s="347"/>
      <c r="N17" s="347"/>
      <c r="O17" s="347"/>
    </row>
  </sheetData>
  <mergeCells count="2">
    <mergeCell ref="A14:O14"/>
    <mergeCell ref="A17:O17"/>
  </mergeCells>
  <pageMargins left="0.7" right="0.7" top="0.75" bottom="0.75" header="0.3" footer="0.3"/>
  <pageSetup scale="6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2AB2E-057F-C546-B9E5-DD0C29A9125F}">
  <dimension ref="A1:N75"/>
  <sheetViews>
    <sheetView zoomScaleNormal="100" workbookViewId="0">
      <selection activeCell="A2" sqref="A2"/>
    </sheetView>
  </sheetViews>
  <sheetFormatPr defaultColWidth="8.85546875" defaultRowHeight="15.75"/>
  <cols>
    <col min="1" max="1" width="4.140625" style="1" customWidth="1"/>
    <col min="2" max="2" width="94.5703125" style="1" customWidth="1"/>
    <col min="3" max="3" width="20.7109375" style="1" customWidth="1"/>
    <col min="4" max="4" width="20.85546875" style="1" bestFit="1" customWidth="1"/>
    <col min="5" max="5" width="6.42578125" style="1" customWidth="1"/>
    <col min="6" max="7" width="8.85546875" style="1"/>
    <col min="8" max="8" width="21.7109375" style="1" customWidth="1"/>
    <col min="9" max="9" width="1.85546875" style="1" customWidth="1"/>
    <col min="10" max="10" width="8.85546875" style="1" customWidth="1"/>
    <col min="11" max="11" width="48.5703125" style="1" customWidth="1"/>
    <col min="12" max="16384" width="8.85546875" style="1"/>
  </cols>
  <sheetData>
    <row r="1" spans="1:14" ht="94.5" customHeight="1">
      <c r="A1" s="357" t="s">
        <v>3</v>
      </c>
      <c r="B1" s="357"/>
      <c r="C1" s="357"/>
      <c r="D1" s="357"/>
      <c r="E1" s="70"/>
      <c r="F1" s="70"/>
      <c r="G1" s="70"/>
      <c r="H1" s="70"/>
      <c r="I1" s="70"/>
      <c r="J1" s="70"/>
      <c r="K1" s="70"/>
      <c r="L1" s="70"/>
      <c r="M1" s="70"/>
      <c r="N1" s="70"/>
    </row>
    <row r="2" spans="1:14" s="403" customFormat="1" ht="15.75" customHeight="1">
      <c r="A2" s="345" t="s">
        <v>4</v>
      </c>
      <c r="B2" s="402"/>
      <c r="C2" s="402"/>
      <c r="D2" s="402"/>
    </row>
    <row r="3" spans="1:14" s="403" customFormat="1" ht="15.75" customHeight="1">
      <c r="A3" s="345"/>
      <c r="B3" s="402"/>
      <c r="C3" s="402"/>
      <c r="D3" s="402"/>
    </row>
    <row r="4" spans="1:14">
      <c r="A4" s="70" t="s">
        <v>5</v>
      </c>
      <c r="B4" s="70"/>
      <c r="C4" s="70"/>
      <c r="D4" s="70"/>
      <c r="E4" s="70"/>
      <c r="F4" s="70"/>
      <c r="G4" s="70"/>
      <c r="H4" s="70"/>
      <c r="I4" s="70"/>
      <c r="J4" s="70"/>
      <c r="K4" s="70"/>
      <c r="L4" s="70"/>
      <c r="M4" s="70"/>
      <c r="N4" s="70"/>
    </row>
    <row r="5" spans="1:14">
      <c r="A5" s="70" t="s">
        <v>6</v>
      </c>
      <c r="B5" s="70"/>
      <c r="C5" s="70"/>
      <c r="D5" s="70"/>
      <c r="E5" s="70"/>
      <c r="F5" s="70"/>
      <c r="G5" s="70"/>
      <c r="H5" s="70"/>
      <c r="I5" s="70"/>
      <c r="J5" s="70"/>
      <c r="K5" s="70"/>
      <c r="L5" s="70"/>
      <c r="M5" s="70"/>
      <c r="N5" s="70"/>
    </row>
    <row r="7" spans="1:14" s="70" customFormat="1">
      <c r="A7" s="266" t="s">
        <v>7</v>
      </c>
      <c r="B7" s="267"/>
    </row>
    <row r="8" spans="1:14" s="70" customFormat="1">
      <c r="A8" s="266" t="s">
        <v>8</v>
      </c>
      <c r="B8" s="267"/>
    </row>
    <row r="9" spans="1:14" s="70" customFormat="1"/>
    <row r="10" spans="1:14" s="70" customFormat="1">
      <c r="A10" s="360" t="s">
        <v>4</v>
      </c>
      <c r="B10" s="360"/>
      <c r="C10" s="360"/>
    </row>
    <row r="11" spans="1:14" s="70" customFormat="1">
      <c r="A11" s="340"/>
      <c r="B11" s="340"/>
      <c r="C11" s="340"/>
    </row>
    <row r="12" spans="1:14" ht="15.75" customHeight="1">
      <c r="A12" s="70"/>
      <c r="B12" s="359" t="s">
        <v>9</v>
      </c>
      <c r="C12" s="359"/>
      <c r="D12" s="359"/>
      <c r="E12" s="70"/>
      <c r="F12" s="70"/>
      <c r="G12" s="70"/>
      <c r="H12" s="70"/>
      <c r="I12" s="70"/>
      <c r="J12" s="70"/>
      <c r="K12" s="70"/>
      <c r="L12" s="70"/>
      <c r="M12" s="70"/>
      <c r="N12" s="70"/>
    </row>
    <row r="13" spans="1:14">
      <c r="A13" s="70"/>
      <c r="B13" s="38" t="s">
        <v>10</v>
      </c>
      <c r="C13" s="38"/>
      <c r="D13" s="70"/>
      <c r="E13" s="70"/>
      <c r="F13" s="70"/>
      <c r="G13" s="70"/>
      <c r="H13" s="70"/>
      <c r="I13" s="70"/>
      <c r="J13" s="70"/>
      <c r="K13" s="70"/>
      <c r="L13" s="70"/>
      <c r="M13" s="70"/>
      <c r="N13" s="70"/>
    </row>
    <row r="14" spans="1:14">
      <c r="A14" s="70"/>
      <c r="B14" s="70"/>
      <c r="C14" s="70"/>
      <c r="D14" s="70"/>
      <c r="E14" s="70"/>
      <c r="F14" s="70"/>
      <c r="G14" s="70"/>
      <c r="H14" s="70"/>
      <c r="I14" s="70"/>
      <c r="J14" s="70"/>
      <c r="K14" s="70"/>
      <c r="L14" s="70"/>
      <c r="M14" s="70"/>
      <c r="N14" s="70"/>
    </row>
    <row r="15" spans="1:14" s="191" customFormat="1" ht="33.75">
      <c r="B15" s="348" t="s">
        <v>11</v>
      </c>
      <c r="C15" s="349"/>
      <c r="D15" s="350"/>
    </row>
    <row r="16" spans="1:14">
      <c r="A16" s="70"/>
      <c r="B16" s="28"/>
      <c r="C16" s="28"/>
      <c r="D16" s="28"/>
      <c r="E16" s="70"/>
      <c r="F16" s="70"/>
      <c r="G16" s="70"/>
      <c r="H16" s="70"/>
      <c r="I16" s="70"/>
      <c r="J16" s="70"/>
      <c r="K16" s="70"/>
      <c r="L16" s="70"/>
      <c r="M16" s="70"/>
      <c r="N16" s="70"/>
    </row>
    <row r="17" spans="1:14">
      <c r="A17" s="70"/>
      <c r="B17" s="36" t="s">
        <v>12</v>
      </c>
      <c r="C17" s="36"/>
      <c r="D17" s="28"/>
      <c r="E17" s="70"/>
      <c r="F17" s="70"/>
      <c r="G17" s="70"/>
      <c r="H17" s="70"/>
      <c r="I17" s="70"/>
      <c r="J17" s="70"/>
      <c r="K17" s="70"/>
      <c r="L17" s="70"/>
      <c r="M17" s="70"/>
      <c r="N17" s="70"/>
    </row>
    <row r="18" spans="1:14">
      <c r="A18" s="70"/>
      <c r="B18" s="36" t="s">
        <v>13</v>
      </c>
      <c r="C18" s="36"/>
      <c r="D18" s="28"/>
      <c r="E18" s="70"/>
      <c r="F18" s="70"/>
      <c r="G18" s="70"/>
      <c r="H18" s="70"/>
      <c r="I18" s="70"/>
      <c r="J18" s="70"/>
      <c r="K18" s="70"/>
      <c r="L18" s="70"/>
      <c r="M18" s="70"/>
      <c r="N18" s="70"/>
    </row>
    <row r="19" spans="1:14">
      <c r="A19" s="70"/>
      <c r="B19" s="36" t="s">
        <v>14</v>
      </c>
      <c r="C19" s="36"/>
      <c r="D19" s="28"/>
      <c r="E19" s="70"/>
      <c r="F19" s="70"/>
      <c r="G19" s="70"/>
      <c r="H19" s="70"/>
      <c r="I19" s="70"/>
      <c r="J19" s="70"/>
      <c r="K19" s="70"/>
      <c r="L19" s="70"/>
      <c r="M19" s="70"/>
      <c r="N19" s="70"/>
    </row>
    <row r="21" spans="1:14">
      <c r="A21" s="70"/>
      <c r="B21" s="25" t="s">
        <v>15</v>
      </c>
      <c r="C21" s="25"/>
      <c r="D21" s="13"/>
      <c r="E21" s="70"/>
      <c r="F21" s="17"/>
      <c r="G21" s="17"/>
      <c r="H21" s="17"/>
      <c r="I21" s="70"/>
      <c r="J21" s="18"/>
      <c r="K21" s="70"/>
      <c r="L21" s="70"/>
      <c r="M21" s="70"/>
      <c r="N21" s="70"/>
    </row>
    <row r="22" spans="1:14">
      <c r="A22" s="70"/>
      <c r="B22" s="13" t="s">
        <v>16</v>
      </c>
      <c r="C22" s="13"/>
      <c r="D22" s="13"/>
      <c r="E22" s="70"/>
      <c r="F22" s="17"/>
      <c r="G22" s="17"/>
      <c r="H22" s="17"/>
      <c r="I22" s="70"/>
      <c r="J22" s="18"/>
      <c r="K22" s="70"/>
      <c r="L22" s="70"/>
      <c r="M22" s="70"/>
      <c r="N22" s="70"/>
    </row>
    <row r="23" spans="1:14">
      <c r="A23" s="70"/>
      <c r="B23" s="61" t="s">
        <v>17</v>
      </c>
      <c r="C23" s="13"/>
      <c r="D23" s="13"/>
      <c r="E23" s="70"/>
      <c r="F23" s="17"/>
      <c r="G23" s="17"/>
      <c r="H23" s="17"/>
      <c r="I23" s="70"/>
      <c r="J23" s="18"/>
      <c r="K23" s="70"/>
      <c r="L23" s="70"/>
      <c r="M23" s="70"/>
      <c r="N23" s="70"/>
    </row>
    <row r="24" spans="1:14" ht="31.5">
      <c r="A24" s="70"/>
      <c r="B24" s="15"/>
      <c r="C24" s="15"/>
      <c r="D24" s="27" t="s">
        <v>18</v>
      </c>
      <c r="E24" s="70"/>
      <c r="F24" s="40" t="s">
        <v>19</v>
      </c>
      <c r="G24" s="41"/>
      <c r="H24" s="41"/>
      <c r="I24" s="29"/>
      <c r="J24" s="30"/>
      <c r="K24" s="29"/>
      <c r="L24" s="70"/>
      <c r="M24" s="70"/>
      <c r="N24" s="70"/>
    </row>
    <row r="25" spans="1:14">
      <c r="A25" s="70"/>
      <c r="B25" s="15"/>
      <c r="C25" s="15"/>
      <c r="D25" s="59"/>
      <c r="E25" s="70"/>
      <c r="F25" s="70" t="s">
        <v>20</v>
      </c>
      <c r="G25" s="60"/>
      <c r="H25" s="60"/>
      <c r="I25" s="29"/>
      <c r="J25" s="30"/>
      <c r="K25" s="29"/>
      <c r="L25" s="70"/>
      <c r="M25" s="70"/>
      <c r="N25" s="70"/>
    </row>
    <row r="26" spans="1:14">
      <c r="A26" s="70"/>
      <c r="B26" s="15"/>
      <c r="C26" s="15"/>
      <c r="D26" s="59"/>
      <c r="E26" s="70"/>
      <c r="F26" s="70"/>
      <c r="G26" s="60"/>
      <c r="H26" s="60"/>
      <c r="I26" s="29"/>
      <c r="J26" s="30"/>
      <c r="K26" s="29"/>
      <c r="L26" s="70"/>
      <c r="M26" s="70"/>
      <c r="N26" s="70"/>
    </row>
    <row r="27" spans="1:14" ht="31.5" customHeight="1">
      <c r="A27" s="70"/>
      <c r="B27" s="362" t="s">
        <v>21</v>
      </c>
      <c r="C27" s="15"/>
      <c r="D27" s="361">
        <v>0</v>
      </c>
      <c r="E27" s="70"/>
      <c r="F27" s="358" t="s">
        <v>22</v>
      </c>
      <c r="G27" s="358"/>
      <c r="H27" s="358"/>
      <c r="I27" s="358"/>
      <c r="J27" s="358"/>
      <c r="K27" s="358"/>
      <c r="L27" s="70"/>
      <c r="M27" s="70"/>
      <c r="N27" s="70"/>
    </row>
    <row r="28" spans="1:14" s="71" customFormat="1" ht="33" customHeight="1">
      <c r="B28" s="362"/>
      <c r="D28" s="361"/>
      <c r="F28" s="363" t="s">
        <v>23</v>
      </c>
      <c r="G28" s="363"/>
      <c r="H28" s="363"/>
      <c r="I28" s="363"/>
      <c r="J28" s="363"/>
      <c r="K28" s="363"/>
    </row>
    <row r="29" spans="1:14">
      <c r="A29" s="70"/>
      <c r="B29" s="70" t="s">
        <v>24</v>
      </c>
      <c r="C29" s="70"/>
      <c r="D29" s="44">
        <v>0</v>
      </c>
      <c r="E29" s="70"/>
      <c r="F29" s="70" t="s">
        <v>1</v>
      </c>
      <c r="G29" s="70"/>
      <c r="H29" s="70"/>
      <c r="I29" s="70"/>
      <c r="J29" s="70"/>
      <c r="K29" s="70"/>
      <c r="L29" s="70"/>
      <c r="M29" s="70"/>
      <c r="N29" s="70"/>
    </row>
    <row r="30" spans="1:14">
      <c r="A30" s="70"/>
      <c r="B30" s="70" t="s">
        <v>25</v>
      </c>
      <c r="C30" s="70"/>
      <c r="D30" s="44">
        <v>0</v>
      </c>
      <c r="E30" s="70"/>
      <c r="F30" s="70" t="s">
        <v>26</v>
      </c>
      <c r="G30" s="70"/>
      <c r="H30" s="70"/>
      <c r="I30" s="70"/>
      <c r="J30" s="70"/>
      <c r="K30" s="70"/>
      <c r="L30" s="70"/>
      <c r="M30" s="70"/>
      <c r="N30" s="70"/>
    </row>
    <row r="31" spans="1:14">
      <c r="A31" s="70"/>
      <c r="B31" s="70" t="s">
        <v>27</v>
      </c>
      <c r="C31" s="70"/>
      <c r="D31" s="44">
        <v>0</v>
      </c>
      <c r="E31" s="70"/>
      <c r="F31" s="70" t="s">
        <v>1</v>
      </c>
      <c r="G31" s="70"/>
      <c r="H31" s="70"/>
      <c r="I31" s="70"/>
      <c r="J31" s="70"/>
      <c r="K31" s="70"/>
      <c r="L31" s="70"/>
      <c r="M31" s="70"/>
      <c r="N31" s="70"/>
    </row>
    <row r="32" spans="1:14" ht="15.75" customHeight="1">
      <c r="A32" s="70"/>
      <c r="B32" s="70" t="s">
        <v>28</v>
      </c>
      <c r="C32" s="70"/>
      <c r="D32" s="44"/>
      <c r="E32" s="70"/>
      <c r="F32" s="358" t="s">
        <v>29</v>
      </c>
      <c r="G32" s="358"/>
      <c r="H32" s="358"/>
      <c r="I32" s="358"/>
      <c r="J32" s="358"/>
      <c r="K32" s="358"/>
      <c r="L32" s="70"/>
      <c r="M32" s="70"/>
      <c r="N32" s="70"/>
    </row>
    <row r="33" spans="1:14">
      <c r="A33" s="70"/>
      <c r="B33" s="70" t="s">
        <v>30</v>
      </c>
      <c r="C33" s="70"/>
      <c r="D33" s="44"/>
      <c r="E33" s="70"/>
      <c r="F33" s="358" t="s">
        <v>29</v>
      </c>
      <c r="G33" s="358"/>
      <c r="H33" s="358"/>
      <c r="I33" s="358"/>
      <c r="J33" s="358"/>
      <c r="K33" s="358"/>
      <c r="L33" s="70"/>
      <c r="M33" s="70"/>
      <c r="N33" s="70"/>
    </row>
    <row r="34" spans="1:14">
      <c r="A34" s="70"/>
      <c r="B34" s="70" t="s">
        <v>31</v>
      </c>
      <c r="C34" s="70"/>
      <c r="D34" s="44">
        <v>0</v>
      </c>
      <c r="E34" s="70"/>
      <c r="F34" s="70"/>
      <c r="G34" s="70"/>
      <c r="H34" s="70"/>
      <c r="I34" s="70"/>
      <c r="J34" s="70"/>
      <c r="K34" s="70"/>
      <c r="L34" s="70"/>
      <c r="M34" s="70"/>
      <c r="N34" s="70"/>
    </row>
    <row r="35" spans="1:14" ht="6.75" customHeight="1">
      <c r="A35" s="70"/>
      <c r="B35" s="70"/>
      <c r="C35" s="70"/>
      <c r="D35" s="42"/>
      <c r="E35" s="70"/>
      <c r="F35" s="70"/>
      <c r="G35" s="70"/>
      <c r="H35" s="70"/>
      <c r="I35" s="70"/>
      <c r="J35" s="70"/>
      <c r="K35" s="70"/>
      <c r="L35" s="70"/>
      <c r="M35" s="70"/>
      <c r="N35" s="70"/>
    </row>
    <row r="36" spans="1:14" ht="21">
      <c r="A36" s="70"/>
      <c r="B36" s="39" t="s">
        <v>32</v>
      </c>
      <c r="C36" s="39"/>
      <c r="D36" s="42"/>
      <c r="E36" s="70"/>
      <c r="F36" s="70"/>
      <c r="G36" s="70"/>
      <c r="H36" s="70"/>
      <c r="I36" s="70"/>
      <c r="J36" s="70"/>
      <c r="K36" s="70"/>
      <c r="L36" s="70"/>
      <c r="M36" s="70"/>
      <c r="N36" s="70"/>
    </row>
    <row r="37" spans="1:14">
      <c r="A37" s="70"/>
      <c r="B37" s="70" t="s">
        <v>33</v>
      </c>
      <c r="C37" s="70"/>
      <c r="D37" s="106">
        <f>-'2) Wage Cap Calc'!E29</f>
        <v>0</v>
      </c>
      <c r="E37" s="70"/>
      <c r="F37" s="37" t="s">
        <v>34</v>
      </c>
      <c r="G37" s="70"/>
      <c r="H37" s="70"/>
      <c r="I37" s="70"/>
      <c r="J37" s="70"/>
      <c r="K37" s="70"/>
      <c r="L37" s="70"/>
      <c r="M37" s="70"/>
      <c r="N37" s="70"/>
    </row>
    <row r="38" spans="1:14">
      <c r="A38" s="70"/>
      <c r="B38" s="70" t="s">
        <v>35</v>
      </c>
      <c r="C38" s="70"/>
      <c r="D38" s="44">
        <v>0</v>
      </c>
      <c r="E38" s="70"/>
      <c r="F38" s="70"/>
      <c r="G38" s="70"/>
      <c r="H38" s="70"/>
      <c r="I38" s="70"/>
      <c r="J38" s="70"/>
      <c r="K38" s="70"/>
      <c r="L38" s="70"/>
      <c r="M38" s="70"/>
      <c r="N38" s="70"/>
    </row>
    <row r="39" spans="1:14">
      <c r="A39" s="70"/>
      <c r="B39" s="58" t="s">
        <v>36</v>
      </c>
      <c r="C39" s="58"/>
      <c r="D39" s="44">
        <v>0</v>
      </c>
      <c r="E39" s="70"/>
      <c r="F39" s="70"/>
      <c r="G39" s="70"/>
      <c r="H39" s="70"/>
      <c r="I39" s="70"/>
      <c r="J39" s="70"/>
      <c r="K39" s="70"/>
      <c r="L39" s="70"/>
      <c r="M39" s="70"/>
      <c r="N39" s="70"/>
    </row>
    <row r="40" spans="1:14">
      <c r="A40" s="70"/>
      <c r="B40" s="58" t="s">
        <v>37</v>
      </c>
      <c r="C40" s="58"/>
      <c r="D40" s="44">
        <v>0</v>
      </c>
      <c r="E40" s="70"/>
      <c r="F40" s="70"/>
      <c r="G40" s="70"/>
      <c r="H40" s="70"/>
      <c r="I40" s="70"/>
      <c r="J40" s="70"/>
      <c r="K40" s="70"/>
      <c r="L40" s="70"/>
      <c r="M40" s="70"/>
      <c r="N40" s="70"/>
    </row>
    <row r="41" spans="1:14">
      <c r="A41" s="70"/>
      <c r="B41" s="70" t="s">
        <v>1</v>
      </c>
      <c r="C41" s="70"/>
      <c r="D41" s="43"/>
      <c r="E41" s="70"/>
      <c r="F41" s="70"/>
      <c r="G41" s="70"/>
      <c r="H41" s="70"/>
      <c r="I41" s="70"/>
      <c r="J41" s="70"/>
      <c r="K41" s="70"/>
      <c r="L41" s="70"/>
      <c r="M41" s="70"/>
      <c r="N41" s="70"/>
    </row>
    <row r="43" spans="1:14">
      <c r="A43" s="70"/>
      <c r="B43" s="22" t="s">
        <v>38</v>
      </c>
      <c r="C43" s="22"/>
      <c r="D43" s="31">
        <f>SUM(D27:D42)</f>
        <v>0</v>
      </c>
      <c r="E43" s="70"/>
      <c r="F43" s="70"/>
      <c r="G43" s="70"/>
      <c r="H43" s="70"/>
      <c r="I43" s="70"/>
      <c r="J43" s="70"/>
      <c r="K43" s="70"/>
      <c r="L43" s="70"/>
      <c r="M43" s="70"/>
      <c r="N43" s="70"/>
    </row>
    <row r="44" spans="1:14" ht="6" customHeight="1">
      <c r="A44" s="70"/>
      <c r="B44" s="70"/>
      <c r="C44" s="70"/>
      <c r="D44" s="23"/>
      <c r="E44" s="70"/>
      <c r="F44" s="70"/>
      <c r="G44" s="70"/>
      <c r="H44" s="70"/>
      <c r="I44" s="70"/>
      <c r="J44" s="70"/>
      <c r="K44" s="70"/>
      <c r="L44" s="70"/>
      <c r="M44" s="70"/>
      <c r="N44" s="70"/>
    </row>
    <row r="45" spans="1:14">
      <c r="A45" s="70"/>
      <c r="B45" s="26" t="s">
        <v>39</v>
      </c>
      <c r="C45" s="26"/>
      <c r="D45" s="32">
        <f>D43/12</f>
        <v>0</v>
      </c>
      <c r="E45" s="70"/>
      <c r="F45" s="70"/>
      <c r="G45" s="70"/>
      <c r="H45" s="70"/>
      <c r="I45" s="70"/>
      <c r="J45" s="70"/>
      <c r="K45" s="70"/>
      <c r="L45" s="70"/>
      <c r="M45" s="70"/>
      <c r="N45" s="70"/>
    </row>
    <row r="46" spans="1:14">
      <c r="A46" s="70"/>
      <c r="B46" s="22" t="s">
        <v>1</v>
      </c>
      <c r="C46" s="22"/>
      <c r="D46" s="70"/>
      <c r="E46" s="70"/>
      <c r="F46" s="70"/>
      <c r="G46" s="70"/>
      <c r="H46" s="70"/>
      <c r="I46" s="70"/>
      <c r="J46" s="70"/>
      <c r="K46" s="70"/>
      <c r="L46" s="70"/>
      <c r="M46" s="70"/>
      <c r="N46" s="70"/>
    </row>
    <row r="47" spans="1:14">
      <c r="A47" s="70"/>
      <c r="B47" s="70"/>
      <c r="C47" s="70"/>
      <c r="D47" s="70"/>
      <c r="E47" s="70"/>
      <c r="F47" s="70"/>
      <c r="G47" s="70"/>
      <c r="H47" s="70"/>
      <c r="I47" s="70"/>
      <c r="J47" s="70"/>
      <c r="K47" s="70"/>
      <c r="L47" s="70"/>
      <c r="M47" s="70"/>
      <c r="N47" s="70"/>
    </row>
    <row r="48" spans="1:14" s="191" customFormat="1" ht="33.75">
      <c r="B48" s="348" t="s">
        <v>40</v>
      </c>
      <c r="C48" s="349"/>
      <c r="D48" s="350"/>
    </row>
    <row r="49" spans="1:14">
      <c r="A49" s="70"/>
      <c r="B49" s="28"/>
      <c r="C49" s="28"/>
      <c r="D49" s="28"/>
      <c r="E49" s="70"/>
      <c r="F49" s="70"/>
      <c r="G49" s="70"/>
      <c r="H49" s="70"/>
      <c r="I49" s="70"/>
      <c r="J49" s="70"/>
      <c r="K49" s="70"/>
      <c r="L49" s="70"/>
      <c r="M49" s="70"/>
      <c r="N49" s="70"/>
    </row>
    <row r="50" spans="1:14">
      <c r="A50" s="70"/>
      <c r="B50" s="70" t="s">
        <v>41</v>
      </c>
      <c r="C50" s="70"/>
      <c r="D50" s="33">
        <f>D45</f>
        <v>0</v>
      </c>
      <c r="E50" s="70"/>
      <c r="F50" s="351" t="s">
        <v>42</v>
      </c>
      <c r="G50" s="352"/>
      <c r="H50" s="353"/>
      <c r="I50" s="70"/>
      <c r="J50" s="70"/>
      <c r="K50" s="70"/>
      <c r="L50" s="70"/>
      <c r="M50" s="70"/>
      <c r="N50" s="18"/>
    </row>
    <row r="51" spans="1:14" ht="15.95" customHeight="1">
      <c r="A51" s="70"/>
      <c r="B51" s="70"/>
      <c r="C51" s="70"/>
      <c r="D51" s="12"/>
      <c r="E51" s="70"/>
      <c r="F51" s="354"/>
      <c r="G51" s="355"/>
      <c r="H51" s="356"/>
      <c r="I51" s="70"/>
      <c r="J51" s="18"/>
      <c r="K51" s="70"/>
      <c r="L51" s="3"/>
      <c r="M51" s="3"/>
      <c r="N51" s="18"/>
    </row>
    <row r="52" spans="1:14">
      <c r="A52" s="70"/>
      <c r="B52" s="70" t="s">
        <v>43</v>
      </c>
      <c r="C52" s="70"/>
      <c r="D52" s="35">
        <v>2.5</v>
      </c>
      <c r="E52" s="70"/>
      <c r="F52" s="70"/>
      <c r="G52" s="70"/>
      <c r="H52" s="70"/>
      <c r="I52" s="70"/>
      <c r="J52" s="19"/>
      <c r="K52" s="70"/>
      <c r="L52" s="70"/>
      <c r="M52" s="70"/>
      <c r="N52" s="70"/>
    </row>
    <row r="53" spans="1:14">
      <c r="A53" s="70"/>
      <c r="B53" s="70"/>
      <c r="C53" s="70"/>
      <c r="D53" s="70"/>
      <c r="E53" s="70"/>
      <c r="F53" s="70"/>
      <c r="G53" s="70"/>
      <c r="H53" s="70"/>
      <c r="I53" s="70"/>
      <c r="J53" s="19"/>
      <c r="K53" s="70"/>
      <c r="L53" s="70"/>
      <c r="M53" s="70"/>
      <c r="N53" s="70"/>
    </row>
    <row r="54" spans="1:14">
      <c r="A54" s="70"/>
      <c r="B54" s="4" t="s">
        <v>44</v>
      </c>
      <c r="C54" s="15"/>
      <c r="D54" s="34">
        <f>D50*D52</f>
        <v>0</v>
      </c>
      <c r="E54" s="70"/>
      <c r="F54" s="70"/>
      <c r="G54" s="70"/>
      <c r="H54" s="70"/>
      <c r="I54" s="70"/>
      <c r="J54" s="19"/>
      <c r="K54" s="70"/>
      <c r="L54" s="70"/>
      <c r="M54" s="70"/>
      <c r="N54" s="70"/>
    </row>
    <row r="55" spans="1:14">
      <c r="A55" s="70"/>
      <c r="B55" s="13"/>
      <c r="C55" s="13"/>
      <c r="D55" s="14"/>
      <c r="E55" s="70"/>
      <c r="F55" s="17"/>
      <c r="G55" s="17"/>
      <c r="H55" s="17"/>
      <c r="I55" s="70"/>
      <c r="J55" s="19"/>
      <c r="K55" s="70"/>
      <c r="L55" s="70"/>
      <c r="M55" s="70"/>
      <c r="N55" s="70"/>
    </row>
    <row r="56" spans="1:14">
      <c r="A56" s="64"/>
      <c r="B56" s="64" t="s">
        <v>45</v>
      </c>
      <c r="C56" s="69">
        <v>0</v>
      </c>
      <c r="D56" s="64"/>
      <c r="E56" s="364"/>
      <c r="F56" s="364"/>
      <c r="G56" s="62"/>
      <c r="H56" s="62"/>
      <c r="I56" s="364"/>
      <c r="J56" s="364"/>
      <c r="K56" s="64"/>
      <c r="L56" s="64"/>
      <c r="M56" s="64"/>
      <c r="N56" s="64"/>
    </row>
    <row r="57" spans="1:14" ht="6" customHeight="1">
      <c r="A57" s="364"/>
      <c r="B57" s="364"/>
      <c r="C57" s="69"/>
      <c r="D57" s="64"/>
      <c r="E57" s="364"/>
      <c r="F57" s="364"/>
      <c r="G57" s="62"/>
      <c r="H57" s="62"/>
      <c r="I57" s="364"/>
      <c r="J57" s="364"/>
      <c r="K57" s="64"/>
      <c r="L57" s="64"/>
      <c r="M57" s="64"/>
      <c r="N57" s="64"/>
    </row>
    <row r="58" spans="1:14">
      <c r="A58" s="64"/>
      <c r="B58" s="64" t="s">
        <v>46</v>
      </c>
      <c r="C58" s="72">
        <v>0</v>
      </c>
      <c r="D58" s="64"/>
      <c r="E58" s="364"/>
      <c r="F58" s="364"/>
      <c r="G58" s="62"/>
      <c r="H58" s="62"/>
      <c r="I58" s="364"/>
      <c r="J58" s="364"/>
      <c r="K58" s="64"/>
      <c r="L58" s="64"/>
      <c r="M58" s="64"/>
      <c r="N58" s="64"/>
    </row>
    <row r="59" spans="1:14" ht="6" customHeight="1">
      <c r="A59" s="364"/>
      <c r="B59" s="364"/>
      <c r="C59" s="64"/>
      <c r="D59" s="64"/>
      <c r="E59" s="364"/>
      <c r="F59" s="364"/>
      <c r="G59" s="62"/>
      <c r="H59" s="62"/>
      <c r="I59" s="364"/>
      <c r="J59" s="364"/>
      <c r="K59" s="64"/>
      <c r="L59" s="64"/>
      <c r="M59" s="64"/>
      <c r="N59" s="64"/>
    </row>
    <row r="60" spans="1:14">
      <c r="A60" s="64"/>
      <c r="B60" s="66" t="s">
        <v>47</v>
      </c>
      <c r="C60" s="63"/>
      <c r="D60" s="68">
        <f>C56-C58</f>
        <v>0</v>
      </c>
      <c r="E60" s="365"/>
      <c r="F60" s="364"/>
      <c r="G60" s="62"/>
      <c r="H60" s="62"/>
      <c r="I60" s="364"/>
      <c r="J60" s="364"/>
      <c r="K60" s="64"/>
      <c r="L60" s="64"/>
      <c r="M60" s="64"/>
      <c r="N60" s="64"/>
    </row>
    <row r="61" spans="1:14">
      <c r="A61" s="64"/>
      <c r="B61" s="63"/>
      <c r="C61" s="63"/>
      <c r="D61" s="65"/>
      <c r="E61" s="65"/>
      <c r="F61" s="64"/>
      <c r="G61" s="62"/>
      <c r="H61" s="62"/>
      <c r="I61" s="64"/>
      <c r="J61" s="64"/>
      <c r="K61" s="64"/>
      <c r="L61" s="64"/>
      <c r="M61" s="64"/>
      <c r="N61" s="64"/>
    </row>
    <row r="62" spans="1:14">
      <c r="A62" s="64"/>
      <c r="B62" s="66" t="s">
        <v>48</v>
      </c>
      <c r="C62" s="63"/>
      <c r="D62" s="67">
        <f>SUM(D54:D61)</f>
        <v>0</v>
      </c>
      <c r="E62" s="65"/>
      <c r="F62" s="64"/>
      <c r="G62" s="62"/>
      <c r="H62" s="62"/>
      <c r="I62" s="64"/>
      <c r="J62" s="64"/>
      <c r="K62" s="64"/>
      <c r="L62" s="64"/>
      <c r="M62" s="64"/>
      <c r="N62" s="64"/>
    </row>
    <row r="63" spans="1:14">
      <c r="A63" s="70"/>
      <c r="B63" s="13"/>
      <c r="C63" s="13"/>
      <c r="D63" s="14"/>
      <c r="E63" s="70"/>
      <c r="F63" s="17"/>
      <c r="G63" s="17"/>
      <c r="H63" s="17"/>
      <c r="I63" s="70"/>
      <c r="J63" s="19"/>
      <c r="K63" s="70"/>
      <c r="L63" s="70"/>
      <c r="M63" s="70"/>
      <c r="N63" s="70"/>
    </row>
    <row r="64" spans="1:14">
      <c r="A64" s="70"/>
      <c r="B64" s="15" t="s">
        <v>49</v>
      </c>
      <c r="C64" s="15"/>
      <c r="D64" s="13"/>
      <c r="E64" s="70"/>
      <c r="F64" s="17"/>
      <c r="G64" s="17"/>
      <c r="H64" s="17"/>
      <c r="I64" s="70"/>
      <c r="J64" s="18"/>
      <c r="K64" s="70"/>
      <c r="L64" s="70"/>
      <c r="M64" s="70"/>
      <c r="N64" s="70"/>
    </row>
    <row r="65" spans="1:14">
      <c r="A65" s="70"/>
      <c r="B65" s="15" t="s">
        <v>1</v>
      </c>
      <c r="C65" s="15"/>
      <c r="D65" s="13"/>
      <c r="E65" s="70"/>
      <c r="F65" s="17"/>
      <c r="G65" s="17"/>
      <c r="H65" s="17"/>
      <c r="I65" s="70"/>
      <c r="J65" s="70"/>
      <c r="K65" s="70"/>
      <c r="L65" s="70"/>
      <c r="M65" s="70"/>
      <c r="N65" s="70"/>
    </row>
    <row r="66" spans="1:14">
      <c r="A66" s="70"/>
      <c r="B66" s="13"/>
      <c r="C66" s="13"/>
      <c r="D66" s="13"/>
      <c r="E66" s="70"/>
      <c r="F66" s="17"/>
      <c r="G66" s="17"/>
      <c r="H66" s="17"/>
      <c r="I66" s="70"/>
      <c r="J66" s="18"/>
      <c r="K66" s="70"/>
      <c r="L66" s="70"/>
      <c r="M66" s="70"/>
      <c r="N66" s="70"/>
    </row>
    <row r="67" spans="1:14">
      <c r="A67" s="70"/>
      <c r="B67" s="70"/>
      <c r="C67" s="70"/>
      <c r="D67" s="70"/>
      <c r="E67" s="70"/>
      <c r="F67" s="70"/>
      <c r="G67" s="70"/>
      <c r="H67" s="70"/>
      <c r="I67" s="70"/>
      <c r="J67" s="70"/>
      <c r="K67" s="70"/>
      <c r="L67" s="70"/>
      <c r="M67" s="70"/>
      <c r="N67" s="70"/>
    </row>
    <row r="68" spans="1:14">
      <c r="A68" s="70"/>
      <c r="B68" s="70"/>
      <c r="C68" s="70"/>
      <c r="D68" s="70"/>
      <c r="E68" s="70"/>
      <c r="F68" s="70"/>
      <c r="G68" s="70"/>
      <c r="H68" s="70"/>
      <c r="I68" s="70"/>
      <c r="J68" s="70"/>
      <c r="K68" s="70"/>
      <c r="L68" s="70"/>
      <c r="M68" s="70"/>
      <c r="N68" s="70"/>
    </row>
    <row r="69" spans="1:14">
      <c r="A69" s="70"/>
      <c r="B69" s="70"/>
      <c r="C69" s="70"/>
      <c r="D69" s="70"/>
      <c r="E69" s="70"/>
      <c r="F69" s="70"/>
      <c r="G69" s="70"/>
      <c r="H69" s="70"/>
      <c r="I69" s="70"/>
      <c r="J69" s="70"/>
      <c r="K69" s="70"/>
      <c r="L69" s="70"/>
      <c r="M69" s="70"/>
      <c r="N69" s="70"/>
    </row>
    <row r="70" spans="1:14">
      <c r="A70" s="70"/>
      <c r="B70" s="70"/>
      <c r="C70" s="70"/>
      <c r="D70" s="70"/>
      <c r="E70" s="70"/>
      <c r="F70" s="70"/>
      <c r="G70" s="70"/>
      <c r="H70" s="70"/>
      <c r="I70" s="70"/>
      <c r="J70" s="70"/>
      <c r="K70" s="70"/>
      <c r="L70" s="70"/>
      <c r="M70" s="70"/>
      <c r="N70" s="70"/>
    </row>
    <row r="71" spans="1:14">
      <c r="A71" s="70"/>
      <c r="B71" s="70"/>
      <c r="C71" s="70"/>
      <c r="D71" s="70"/>
      <c r="E71" s="70"/>
      <c r="F71" s="70"/>
      <c r="G71" s="70"/>
      <c r="H71" s="70"/>
      <c r="I71" s="70"/>
      <c r="J71" s="70"/>
      <c r="K71" s="70"/>
      <c r="L71" s="70"/>
      <c r="M71" s="70"/>
      <c r="N71" s="70"/>
    </row>
    <row r="72" spans="1:14">
      <c r="A72" s="70"/>
      <c r="B72" s="70"/>
      <c r="C72" s="70"/>
      <c r="D72" s="70"/>
      <c r="E72" s="70"/>
      <c r="F72" s="70"/>
      <c r="G72" s="70"/>
      <c r="H72" s="70"/>
      <c r="I72" s="70"/>
      <c r="J72" s="70"/>
      <c r="K72" s="70"/>
      <c r="L72" s="70"/>
      <c r="M72" s="70"/>
      <c r="N72" s="70"/>
    </row>
    <row r="73" spans="1:14">
      <c r="A73" s="70"/>
      <c r="B73" s="70"/>
      <c r="C73" s="70"/>
      <c r="D73" s="70"/>
      <c r="E73" s="70"/>
      <c r="F73" s="70"/>
      <c r="G73" s="70"/>
      <c r="H73" s="70"/>
      <c r="I73" s="70"/>
      <c r="J73" s="70"/>
      <c r="K73" s="70"/>
      <c r="L73" s="70"/>
      <c r="M73" s="70"/>
      <c r="N73" s="70"/>
    </row>
    <row r="74" spans="1:14">
      <c r="A74" s="70"/>
      <c r="B74" s="70"/>
      <c r="C74" s="70"/>
      <c r="D74" s="70"/>
      <c r="E74" s="70"/>
      <c r="F74" s="70"/>
      <c r="G74" s="70"/>
      <c r="H74" s="70"/>
      <c r="I74" s="70"/>
      <c r="J74" s="70"/>
      <c r="K74" s="70"/>
      <c r="L74" s="70"/>
      <c r="M74" s="70"/>
      <c r="N74" s="70"/>
    </row>
    <row r="75" spans="1:14">
      <c r="A75" s="70"/>
      <c r="B75" s="70"/>
      <c r="C75" s="70"/>
      <c r="D75" s="70"/>
      <c r="E75" s="70"/>
      <c r="F75" s="70"/>
      <c r="G75" s="70"/>
      <c r="H75" s="70"/>
      <c r="I75" s="70"/>
      <c r="J75" s="70"/>
      <c r="K75" s="70"/>
      <c r="L75" s="70"/>
      <c r="M75" s="70"/>
      <c r="N75" s="70"/>
    </row>
  </sheetData>
  <mergeCells count="24">
    <mergeCell ref="E60:F60"/>
    <mergeCell ref="I60:J60"/>
    <mergeCell ref="E58:F58"/>
    <mergeCell ref="I58:J58"/>
    <mergeCell ref="A59:B59"/>
    <mergeCell ref="E59:F59"/>
    <mergeCell ref="I59:J59"/>
    <mergeCell ref="E56:F56"/>
    <mergeCell ref="I56:J56"/>
    <mergeCell ref="A57:B57"/>
    <mergeCell ref="E57:F57"/>
    <mergeCell ref="I57:J57"/>
    <mergeCell ref="B15:D15"/>
    <mergeCell ref="F50:H51"/>
    <mergeCell ref="A1:D1"/>
    <mergeCell ref="B48:D48"/>
    <mergeCell ref="F27:K27"/>
    <mergeCell ref="F32:K32"/>
    <mergeCell ref="F33:K33"/>
    <mergeCell ref="B12:D12"/>
    <mergeCell ref="A10:C10"/>
    <mergeCell ref="D27:D28"/>
    <mergeCell ref="B27:B28"/>
    <mergeCell ref="F28:K28"/>
  </mergeCells>
  <hyperlinks>
    <hyperlink ref="B13" r:id="rId1" xr:uid="{6B165B8C-B8AD-4933-81EE-7E35BCECECDF}"/>
  </hyperlinks>
  <pageMargins left="0.7" right="0.7" top="0.75" bottom="0.75" header="0.3" footer="0.3"/>
  <pageSetup scale="57" orientation="portrait" horizontalDpi="1200" verticalDpi="1200" r:id="rId2"/>
  <colBreaks count="1" manualBreakCount="1">
    <brk id="5"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6D23-0D32-448E-94ED-202E8D4EE719}">
  <dimension ref="A1:G55"/>
  <sheetViews>
    <sheetView zoomScaleNormal="100" workbookViewId="0">
      <selection activeCell="A2" sqref="A2"/>
    </sheetView>
  </sheetViews>
  <sheetFormatPr defaultRowHeight="15"/>
  <cols>
    <col min="1" max="1" width="4.140625" customWidth="1"/>
    <col min="2" max="2" width="93.42578125" customWidth="1"/>
    <col min="3" max="3" width="12.7109375" customWidth="1"/>
    <col min="4" max="4" width="15.85546875" bestFit="1" customWidth="1"/>
    <col min="5" max="5" width="18.140625" bestFit="1" customWidth="1"/>
    <col min="6" max="6" width="2.7109375" customWidth="1"/>
    <col min="7" max="7" width="20.7109375" customWidth="1"/>
    <col min="8" max="8" width="1.7109375" customWidth="1"/>
    <col min="11" max="11" width="33.7109375" customWidth="1"/>
  </cols>
  <sheetData>
    <row r="1" spans="1:5" ht="78.75" customHeight="1">
      <c r="A1" s="357" t="s">
        <v>50</v>
      </c>
      <c r="B1" s="357"/>
      <c r="C1" s="357"/>
      <c r="D1" s="357"/>
      <c r="E1" s="357"/>
    </row>
    <row r="2" spans="1:5" s="404" customFormat="1" ht="15.75" customHeight="1">
      <c r="A2" s="345" t="s">
        <v>4</v>
      </c>
      <c r="B2" s="402"/>
      <c r="C2" s="402"/>
      <c r="D2" s="402"/>
      <c r="E2" s="402"/>
    </row>
    <row r="3" spans="1:5" s="404" customFormat="1" ht="15.75" customHeight="1">
      <c r="A3" s="345"/>
      <c r="B3" s="402"/>
      <c r="C3" s="402"/>
      <c r="D3" s="402"/>
      <c r="E3" s="402"/>
    </row>
    <row r="4" spans="1:5">
      <c r="A4" t="s">
        <v>5</v>
      </c>
    </row>
    <row r="5" spans="1:5" ht="15.75">
      <c r="A5" s="70" t="s">
        <v>6</v>
      </c>
    </row>
    <row r="7" spans="1:5" ht="15.75">
      <c r="A7" s="266" t="s">
        <v>7</v>
      </c>
      <c r="B7" s="268"/>
    </row>
    <row r="8" spans="1:5" ht="15.75">
      <c r="A8" s="266" t="s">
        <v>8</v>
      </c>
      <c r="B8" s="268"/>
    </row>
    <row r="9" spans="1:5" ht="15.75">
      <c r="A9" s="24"/>
    </row>
    <row r="10" spans="1:5" ht="15.75">
      <c r="A10" s="360" t="s">
        <v>4</v>
      </c>
      <c r="B10" s="360"/>
      <c r="C10" s="360"/>
      <c r="D10" s="360"/>
    </row>
    <row r="11" spans="1:5" ht="15.75">
      <c r="A11" s="24"/>
    </row>
    <row r="12" spans="1:5" ht="15.75">
      <c r="B12" s="37" t="s">
        <v>9</v>
      </c>
      <c r="C12" s="37"/>
    </row>
    <row r="13" spans="1:5">
      <c r="B13" s="38" t="s">
        <v>51</v>
      </c>
      <c r="C13" s="38"/>
    </row>
    <row r="14" spans="1:5" ht="15.75">
      <c r="B14" s="37" t="s">
        <v>52</v>
      </c>
      <c r="C14" s="37"/>
    </row>
    <row r="16" spans="1:5" s="191" customFormat="1" ht="33.75">
      <c r="B16" s="348" t="s">
        <v>11</v>
      </c>
      <c r="C16" s="349"/>
      <c r="D16" s="349"/>
      <c r="E16" s="350"/>
    </row>
    <row r="17" spans="2:7" ht="35.25" customHeight="1">
      <c r="B17" s="37"/>
      <c r="C17" s="37"/>
      <c r="D17" s="366" t="s">
        <v>53</v>
      </c>
      <c r="E17" s="367"/>
      <c r="F17" s="73"/>
      <c r="G17" s="73"/>
    </row>
    <row r="18" spans="2:7" ht="15.75">
      <c r="B18" s="37"/>
      <c r="C18" s="37"/>
      <c r="D18" s="74"/>
      <c r="E18" s="75"/>
    </row>
    <row r="19" spans="2:7" ht="18.75">
      <c r="B19" s="76" t="s">
        <v>54</v>
      </c>
      <c r="C19" s="76"/>
      <c r="D19" s="77" t="s">
        <v>55</v>
      </c>
      <c r="E19" s="77" t="s">
        <v>56</v>
      </c>
    </row>
    <row r="20" spans="2:7" ht="15.75">
      <c r="B20" s="20"/>
      <c r="C20" s="20"/>
      <c r="D20" s="78"/>
      <c r="E20" s="79"/>
    </row>
    <row r="21" spans="2:7">
      <c r="B21" s="80" t="s">
        <v>57</v>
      </c>
      <c r="C21" s="80"/>
      <c r="D21" s="81">
        <v>0</v>
      </c>
      <c r="E21" s="81">
        <v>0</v>
      </c>
    </row>
    <row r="22" spans="2:7">
      <c r="B22" s="82" t="s">
        <v>58</v>
      </c>
      <c r="C22" s="82"/>
      <c r="D22" s="338">
        <f>-MAX(D21-100000, 0)</f>
        <v>0</v>
      </c>
      <c r="E22" s="84" t="s">
        <v>1</v>
      </c>
      <c r="G22" s="85"/>
    </row>
    <row r="23" spans="2:7" ht="15.75">
      <c r="B23" s="86"/>
      <c r="C23" s="86"/>
      <c r="D23" s="87"/>
      <c r="E23" s="88"/>
    </row>
    <row r="24" spans="2:7">
      <c r="B24" s="89" t="s">
        <v>59</v>
      </c>
      <c r="C24" s="89"/>
      <c r="D24" s="90"/>
      <c r="E24" s="90"/>
    </row>
    <row r="25" spans="2:7" ht="15" customHeight="1">
      <c r="B25" s="64" t="s">
        <v>21</v>
      </c>
      <c r="C25" s="64"/>
      <c r="D25" s="90"/>
      <c r="E25" s="91" t="s">
        <v>60</v>
      </c>
    </row>
    <row r="26" spans="2:7" ht="15.75">
      <c r="B26" s="64" t="s">
        <v>24</v>
      </c>
      <c r="C26" s="64"/>
      <c r="D26" s="90"/>
      <c r="E26" s="91" t="s">
        <v>60</v>
      </c>
    </row>
    <row r="27" spans="2:7" ht="15.75">
      <c r="B27" s="64" t="s">
        <v>25</v>
      </c>
      <c r="C27" s="64"/>
      <c r="D27" s="90"/>
      <c r="E27" s="91" t="s">
        <v>60</v>
      </c>
    </row>
    <row r="28" spans="2:7" ht="15.75">
      <c r="B28" s="64" t="s">
        <v>27</v>
      </c>
      <c r="C28" s="64"/>
      <c r="D28" s="90"/>
      <c r="E28" s="91" t="s">
        <v>60</v>
      </c>
    </row>
    <row r="29" spans="2:7" ht="15.75">
      <c r="B29" s="64" t="s">
        <v>28</v>
      </c>
      <c r="C29" s="64"/>
      <c r="D29" s="90"/>
      <c r="E29" s="91"/>
    </row>
    <row r="30" spans="2:7" ht="15.75">
      <c r="B30" s="64" t="s">
        <v>30</v>
      </c>
      <c r="C30" s="64"/>
      <c r="D30" s="90"/>
      <c r="E30" s="91"/>
    </row>
    <row r="31" spans="2:7" ht="15.75">
      <c r="B31" s="64" t="s">
        <v>31</v>
      </c>
      <c r="C31" s="64"/>
      <c r="D31" s="90"/>
      <c r="E31" s="91" t="s">
        <v>60</v>
      </c>
    </row>
    <row r="32" spans="2:7">
      <c r="D32" s="90"/>
      <c r="E32" s="90"/>
    </row>
    <row r="33" spans="2:7" ht="15.75">
      <c r="B33" s="63" t="s">
        <v>32</v>
      </c>
      <c r="C33" s="63"/>
      <c r="D33" s="90"/>
      <c r="E33" s="90"/>
    </row>
    <row r="34" spans="2:7" ht="15.75">
      <c r="B34" s="64" t="s">
        <v>33</v>
      </c>
      <c r="C34" s="64"/>
      <c r="D34" s="90"/>
      <c r="E34" s="83">
        <f>-'2) Wage Cap Calc'!E29</f>
        <v>0</v>
      </c>
      <c r="G34" s="85" t="s">
        <v>61</v>
      </c>
    </row>
    <row r="35" spans="2:7" ht="15.75">
      <c r="B35" s="64" t="s">
        <v>35</v>
      </c>
      <c r="C35" s="64"/>
      <c r="D35" s="90"/>
      <c r="E35" s="92" t="s">
        <v>60</v>
      </c>
    </row>
    <row r="36" spans="2:7" ht="15.75">
      <c r="B36" s="93" t="s">
        <v>36</v>
      </c>
      <c r="C36" s="94"/>
      <c r="D36" s="90"/>
      <c r="E36" s="92" t="s">
        <v>60</v>
      </c>
    </row>
    <row r="37" spans="2:7" ht="15.75">
      <c r="B37" s="93" t="s">
        <v>37</v>
      </c>
      <c r="C37" s="94"/>
      <c r="D37" s="90"/>
      <c r="E37" s="92" t="s">
        <v>60</v>
      </c>
    </row>
    <row r="38" spans="2:7">
      <c r="D38" s="90"/>
      <c r="E38" s="95"/>
    </row>
    <row r="39" spans="2:7">
      <c r="D39" s="90"/>
      <c r="E39" s="90"/>
    </row>
    <row r="40" spans="2:7">
      <c r="B40" s="96" t="s">
        <v>62</v>
      </c>
      <c r="C40" s="96"/>
      <c r="D40" s="97">
        <f>SUM(D21:D39)</f>
        <v>0</v>
      </c>
      <c r="E40" s="97">
        <f>SUM(E21:E39)</f>
        <v>0</v>
      </c>
    </row>
    <row r="43" spans="2:7" s="191" customFormat="1" ht="33.75">
      <c r="B43" s="348" t="s">
        <v>40</v>
      </c>
      <c r="C43" s="349"/>
      <c r="D43" s="349"/>
      <c r="E43" s="350"/>
    </row>
    <row r="45" spans="2:7">
      <c r="B45" s="96" t="s">
        <v>63</v>
      </c>
      <c r="C45" s="96"/>
      <c r="D45" s="98">
        <f>D40/12</f>
        <v>0</v>
      </c>
      <c r="E45" s="98">
        <f>E40/12</f>
        <v>0</v>
      </c>
    </row>
    <row r="46" spans="2:7">
      <c r="B46" s="80" t="s">
        <v>43</v>
      </c>
      <c r="C46" s="80"/>
      <c r="D46" s="99">
        <v>2.5</v>
      </c>
      <c r="E46" s="99">
        <v>2.5</v>
      </c>
    </row>
    <row r="47" spans="2:7">
      <c r="B47" s="96" t="s">
        <v>64</v>
      </c>
      <c r="C47" s="80"/>
      <c r="D47" s="105">
        <f>D45*D46</f>
        <v>0</v>
      </c>
      <c r="E47" s="105">
        <f>E45*E46</f>
        <v>0</v>
      </c>
    </row>
    <row r="49" spans="2:5" ht="15.75" customHeight="1">
      <c r="B49" s="64" t="s">
        <v>45</v>
      </c>
      <c r="C49" s="100">
        <v>0</v>
      </c>
    </row>
    <row r="50" spans="2:5" ht="6" customHeight="1">
      <c r="C50" s="101"/>
    </row>
    <row r="51" spans="2:5" ht="15.75" customHeight="1">
      <c r="B51" s="64" t="s">
        <v>46</v>
      </c>
      <c r="C51" s="102">
        <v>0</v>
      </c>
    </row>
    <row r="52" spans="2:5" ht="6" customHeight="1"/>
    <row r="53" spans="2:5" ht="15.75" customHeight="1">
      <c r="B53" s="103" t="s">
        <v>47</v>
      </c>
      <c r="C53" s="63"/>
      <c r="D53" s="104">
        <f>C49-C51</f>
        <v>0</v>
      </c>
      <c r="E53" s="104">
        <f>C49-C51</f>
        <v>0</v>
      </c>
    </row>
    <row r="55" spans="2:5">
      <c r="B55" s="85" t="s">
        <v>48</v>
      </c>
      <c r="C55" s="85"/>
      <c r="D55" s="97">
        <f>SUM(D47:D53)</f>
        <v>0</v>
      </c>
      <c r="E55" s="97">
        <f>SUM(E47:E53)</f>
        <v>0</v>
      </c>
    </row>
  </sheetData>
  <mergeCells count="5">
    <mergeCell ref="B43:E43"/>
    <mergeCell ref="A1:E1"/>
    <mergeCell ref="A10:D10"/>
    <mergeCell ref="B16:E16"/>
    <mergeCell ref="D17:E17"/>
  </mergeCells>
  <hyperlinks>
    <hyperlink ref="B13" r:id="rId1" xr:uid="{261601A1-71F3-40F8-B85B-C05F44FC6B46}"/>
  </hyperlinks>
  <pageMargins left="0.7" right="0.7" top="0.75" bottom="0.75" header="0.3" footer="0.3"/>
  <pageSetup scale="61" orientation="portrait" horizontalDpi="1200" verticalDpi="1200" r:id="rId2"/>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1624B-FBC0-4D27-9213-7A961B73E7A0}">
  <dimension ref="A1:M48"/>
  <sheetViews>
    <sheetView topLeftCell="A16" workbookViewId="0">
      <selection activeCell="F25" sqref="F25"/>
    </sheetView>
  </sheetViews>
  <sheetFormatPr defaultColWidth="8.85546875" defaultRowHeight="15.75"/>
  <cols>
    <col min="1" max="1" width="2" style="1" customWidth="1"/>
    <col min="2" max="2" width="29.140625" style="1" customWidth="1"/>
    <col min="3" max="3" width="12.42578125" style="1" bestFit="1" customWidth="1"/>
    <col min="4" max="6" width="8.85546875" style="1"/>
    <col min="7" max="7" width="21.7109375" style="1" customWidth="1"/>
    <col min="8" max="8" width="1.85546875" style="1" customWidth="1"/>
    <col min="9" max="9" width="8.85546875" style="1"/>
    <col min="10" max="10" width="123.5703125" style="1" customWidth="1"/>
    <col min="11" max="16384" width="8.85546875" style="1"/>
  </cols>
  <sheetData>
    <row r="1" spans="1:13">
      <c r="A1" s="70" t="s">
        <v>65</v>
      </c>
      <c r="B1" s="70"/>
      <c r="C1" s="70"/>
      <c r="D1" s="70"/>
      <c r="E1" s="70"/>
      <c r="F1" s="70"/>
      <c r="G1" s="70"/>
      <c r="H1" s="70"/>
      <c r="I1" s="70"/>
      <c r="J1" s="70"/>
      <c r="K1" s="70"/>
      <c r="L1" s="70"/>
      <c r="M1" s="70"/>
    </row>
    <row r="2" spans="1:13">
      <c r="A2" s="70" t="s">
        <v>66</v>
      </c>
      <c r="B2" s="70"/>
      <c r="C2" s="70"/>
      <c r="D2" s="70"/>
      <c r="E2" s="70"/>
      <c r="F2" s="70"/>
      <c r="G2" s="70"/>
      <c r="H2" s="70"/>
      <c r="I2" s="70"/>
      <c r="J2" s="70"/>
      <c r="K2" s="70"/>
      <c r="L2" s="70"/>
      <c r="M2" s="70"/>
    </row>
    <row r="3" spans="1:13">
      <c r="A3" s="70" t="s">
        <v>67</v>
      </c>
      <c r="B3" s="70"/>
      <c r="C3" s="70"/>
      <c r="D3" s="70"/>
      <c r="E3" s="70"/>
      <c r="F3" s="70"/>
      <c r="G3" s="70"/>
      <c r="H3" s="70"/>
      <c r="I3" s="70"/>
      <c r="J3" s="70"/>
      <c r="K3" s="70"/>
      <c r="L3" s="70"/>
      <c r="M3" s="70"/>
    </row>
    <row r="5" spans="1:13">
      <c r="A5" s="70"/>
      <c r="B5" s="11" t="s">
        <v>68</v>
      </c>
      <c r="C5" s="70"/>
      <c r="D5" s="70"/>
      <c r="E5" s="70"/>
      <c r="F5" s="70"/>
      <c r="G5" s="70"/>
      <c r="H5" s="70"/>
      <c r="I5" s="70"/>
      <c r="J5" s="70"/>
      <c r="K5" s="70"/>
      <c r="L5" s="70"/>
      <c r="M5" s="70"/>
    </row>
    <row r="6" spans="1:13">
      <c r="A6" s="70"/>
      <c r="B6" s="11" t="s">
        <v>69</v>
      </c>
      <c r="C6" s="70"/>
      <c r="D6" s="70"/>
      <c r="E6" s="70"/>
      <c r="F6" s="70"/>
      <c r="G6" s="70"/>
      <c r="H6" s="70"/>
      <c r="I6" s="70"/>
      <c r="J6" s="70"/>
      <c r="K6" s="70"/>
      <c r="L6" s="70"/>
      <c r="M6" s="70"/>
    </row>
    <row r="9" spans="1:13">
      <c r="A9" s="70"/>
      <c r="B9" s="375" t="s">
        <v>70</v>
      </c>
      <c r="C9" s="376"/>
      <c r="D9" s="70"/>
      <c r="E9" s="70"/>
      <c r="F9" s="70"/>
      <c r="G9" s="70"/>
      <c r="H9" s="70"/>
      <c r="I9" s="70"/>
      <c r="J9" s="70"/>
      <c r="K9" s="70"/>
      <c r="L9" s="70"/>
      <c r="M9" s="70"/>
    </row>
    <row r="11" spans="1:13">
      <c r="A11" s="70"/>
      <c r="B11" s="70" t="s">
        <v>71</v>
      </c>
      <c r="C11" s="69">
        <v>200000</v>
      </c>
      <c r="D11" s="70"/>
      <c r="E11" s="351" t="s">
        <v>72</v>
      </c>
      <c r="F11" s="352"/>
      <c r="G11" s="353"/>
      <c r="H11" s="70"/>
      <c r="I11" s="70" t="s">
        <v>73</v>
      </c>
      <c r="J11" s="70"/>
      <c r="K11" s="70"/>
      <c r="L11" s="70"/>
      <c r="M11" s="18"/>
    </row>
    <row r="12" spans="1:13" ht="15.95" customHeight="1">
      <c r="A12" s="70"/>
      <c r="B12" s="70"/>
      <c r="C12" s="12"/>
      <c r="D12" s="70"/>
      <c r="E12" s="377"/>
      <c r="F12" s="378"/>
      <c r="G12" s="379"/>
      <c r="H12" s="70"/>
      <c r="I12" s="18" t="s">
        <v>74</v>
      </c>
      <c r="J12" s="70"/>
      <c r="K12" s="3"/>
      <c r="L12" s="3"/>
      <c r="M12" s="18"/>
    </row>
    <row r="13" spans="1:13">
      <c r="A13" s="70"/>
      <c r="B13" s="6" t="s">
        <v>75</v>
      </c>
      <c r="C13" s="7">
        <f>SUM(C7:C11)</f>
        <v>200000</v>
      </c>
      <c r="D13" s="70"/>
      <c r="E13" s="377"/>
      <c r="F13" s="378"/>
      <c r="G13" s="379"/>
      <c r="H13" s="70"/>
      <c r="I13" s="18" t="s">
        <v>76</v>
      </c>
      <c r="J13" s="70"/>
      <c r="K13" s="3"/>
      <c r="L13" s="3"/>
      <c r="M13" s="18"/>
    </row>
    <row r="14" spans="1:13">
      <c r="A14" s="70"/>
      <c r="B14" s="70"/>
      <c r="C14" s="70"/>
      <c r="D14" s="70"/>
      <c r="E14" s="354"/>
      <c r="F14" s="355"/>
      <c r="G14" s="356"/>
      <c r="H14" s="70"/>
      <c r="I14" s="19" t="s">
        <v>77</v>
      </c>
      <c r="J14" s="70"/>
      <c r="K14" s="70"/>
      <c r="L14" s="70"/>
      <c r="M14" s="18"/>
    </row>
    <row r="15" spans="1:13">
      <c r="A15" s="70"/>
      <c r="B15" s="70" t="s">
        <v>43</v>
      </c>
      <c r="C15" s="2">
        <v>2.5</v>
      </c>
      <c r="D15" s="70"/>
      <c r="E15" s="70"/>
      <c r="F15" s="70"/>
      <c r="G15" s="70"/>
      <c r="H15" s="70"/>
      <c r="I15" s="19" t="s">
        <v>78</v>
      </c>
      <c r="J15" s="70"/>
      <c r="K15" s="70"/>
      <c r="L15" s="70"/>
      <c r="M15" s="70"/>
    </row>
    <row r="16" spans="1:13">
      <c r="A16" s="70"/>
      <c r="B16" s="70"/>
      <c r="C16" s="70"/>
      <c r="D16" s="70"/>
      <c r="E16" s="351" t="s">
        <v>42</v>
      </c>
      <c r="F16" s="352"/>
      <c r="G16" s="353"/>
      <c r="H16" s="70"/>
      <c r="I16" s="19" t="s">
        <v>79</v>
      </c>
      <c r="J16" s="70"/>
      <c r="K16" s="70"/>
      <c r="L16" s="70"/>
      <c r="M16" s="70"/>
    </row>
    <row r="17" spans="2:10">
      <c r="B17" s="4" t="s">
        <v>44</v>
      </c>
      <c r="C17" s="5">
        <f>C13*C15</f>
        <v>500000</v>
      </c>
      <c r="D17" s="70"/>
      <c r="E17" s="354"/>
      <c r="F17" s="355"/>
      <c r="G17" s="356"/>
      <c r="H17" s="70"/>
      <c r="I17" s="19" t="s">
        <v>80</v>
      </c>
      <c r="J17" s="70"/>
    </row>
    <row r="18" spans="2:10">
      <c r="B18" s="13"/>
      <c r="C18" s="14"/>
      <c r="D18" s="70"/>
      <c r="E18" s="17"/>
      <c r="F18" s="17"/>
      <c r="G18" s="17"/>
      <c r="H18" s="70"/>
      <c r="I18" s="19" t="s">
        <v>81</v>
      </c>
      <c r="J18" s="70"/>
    </row>
    <row r="19" spans="2:10">
      <c r="B19" s="13"/>
      <c r="C19" s="13"/>
      <c r="D19" s="70"/>
      <c r="E19" s="17"/>
      <c r="F19" s="17"/>
      <c r="G19" s="17"/>
      <c r="H19" s="70"/>
      <c r="I19" s="18" t="s">
        <v>82</v>
      </c>
      <c r="J19" s="70"/>
    </row>
    <row r="20" spans="2:10">
      <c r="B20" s="13"/>
      <c r="C20" s="13"/>
      <c r="D20" s="70"/>
      <c r="E20" s="17"/>
      <c r="F20" s="17"/>
      <c r="G20" s="17"/>
      <c r="H20" s="70"/>
      <c r="I20" s="18"/>
      <c r="J20" s="70"/>
    </row>
    <row r="21" spans="2:10">
      <c r="B21" s="13"/>
      <c r="C21" s="13"/>
      <c r="D21" s="70"/>
      <c r="E21" s="17"/>
      <c r="F21" s="17"/>
      <c r="G21" s="17"/>
      <c r="H21" s="70"/>
      <c r="I21" s="70" t="s">
        <v>83</v>
      </c>
      <c r="J21" s="70"/>
    </row>
    <row r="22" spans="2:10">
      <c r="B22" s="13"/>
      <c r="C22" s="13"/>
      <c r="D22" s="70"/>
      <c r="E22" s="17"/>
      <c r="F22" s="17"/>
      <c r="G22" s="17"/>
      <c r="H22" s="70"/>
      <c r="I22" s="18" t="s">
        <v>84</v>
      </c>
      <c r="J22" s="70"/>
    </row>
    <row r="23" spans="2:10">
      <c r="B23" s="13"/>
      <c r="C23" s="13"/>
      <c r="D23" s="70"/>
      <c r="E23" s="17"/>
      <c r="F23" s="17"/>
      <c r="G23" s="17"/>
      <c r="H23" s="70"/>
      <c r="I23" s="18" t="s">
        <v>85</v>
      </c>
      <c r="J23" s="70"/>
    </row>
    <row r="24" spans="2:10">
      <c r="B24" s="13"/>
      <c r="C24" s="13"/>
      <c r="D24" s="70"/>
      <c r="E24" s="17"/>
      <c r="F24" s="17"/>
      <c r="G24" s="17"/>
      <c r="H24" s="70"/>
      <c r="I24" s="18" t="s">
        <v>86</v>
      </c>
      <c r="J24" s="70"/>
    </row>
    <row r="25" spans="2:10">
      <c r="B25" s="15"/>
      <c r="C25" s="16"/>
      <c r="D25" s="70"/>
      <c r="E25" s="70"/>
      <c r="F25" s="70"/>
      <c r="G25" s="70"/>
      <c r="H25" s="70"/>
      <c r="I25" s="18" t="s">
        <v>87</v>
      </c>
      <c r="J25" s="70"/>
    </row>
    <row r="27" spans="2:10">
      <c r="B27" s="70"/>
      <c r="C27" s="70"/>
      <c r="D27" s="70"/>
      <c r="E27" s="70"/>
      <c r="F27" s="70"/>
      <c r="G27" s="70"/>
      <c r="H27" s="70"/>
      <c r="I27" s="70" t="s">
        <v>88</v>
      </c>
      <c r="J27" s="70"/>
    </row>
    <row r="29" spans="2:10">
      <c r="B29" s="375" t="s">
        <v>89</v>
      </c>
      <c r="C29" s="376"/>
      <c r="D29" s="70"/>
      <c r="E29" s="70"/>
      <c r="F29" s="70"/>
      <c r="G29" s="70"/>
      <c r="H29" s="70"/>
      <c r="I29" s="18"/>
      <c r="J29" s="70"/>
    </row>
    <row r="30" spans="2:10">
      <c r="B30" s="70"/>
      <c r="C30" s="70"/>
      <c r="D30" s="70"/>
      <c r="E30" s="70"/>
      <c r="F30" s="70"/>
      <c r="G30" s="70"/>
      <c r="H30" s="70"/>
      <c r="I30" s="18"/>
      <c r="J30" s="70"/>
    </row>
    <row r="31" spans="2:10">
      <c r="B31" s="70" t="s">
        <v>90</v>
      </c>
      <c r="C31" s="69">
        <v>400000</v>
      </c>
      <c r="D31" s="70"/>
      <c r="E31" s="368" t="s">
        <v>91</v>
      </c>
      <c r="F31" s="369"/>
      <c r="G31" s="369"/>
      <c r="H31" s="369"/>
      <c r="I31" s="369"/>
      <c r="J31" s="370"/>
    </row>
    <row r="32" spans="2:10">
      <c r="B32" s="70" t="s">
        <v>92</v>
      </c>
      <c r="C32" s="69">
        <v>9000</v>
      </c>
      <c r="D32" s="70"/>
      <c r="E32" s="368" t="s">
        <v>93</v>
      </c>
      <c r="F32" s="369"/>
      <c r="G32" s="369"/>
      <c r="H32" s="369"/>
      <c r="I32" s="369"/>
      <c r="J32" s="370"/>
    </row>
    <row r="33" spans="2:10">
      <c r="B33" s="70" t="s">
        <v>94</v>
      </c>
      <c r="C33" s="69">
        <v>6000</v>
      </c>
      <c r="D33" s="70"/>
      <c r="E33" s="368" t="s">
        <v>95</v>
      </c>
      <c r="F33" s="369"/>
      <c r="G33" s="369"/>
      <c r="H33" s="369"/>
      <c r="I33" s="369"/>
      <c r="J33" s="370"/>
    </row>
    <row r="34" spans="2:10">
      <c r="B34" s="70" t="s">
        <v>96</v>
      </c>
      <c r="C34" s="69">
        <v>3000</v>
      </c>
      <c r="D34" s="70"/>
      <c r="E34" s="368" t="s">
        <v>97</v>
      </c>
      <c r="F34" s="369"/>
      <c r="G34" s="369"/>
      <c r="H34" s="369"/>
      <c r="I34" s="369"/>
      <c r="J34" s="370"/>
    </row>
    <row r="36" spans="2:10">
      <c r="B36" s="4" t="s">
        <v>98</v>
      </c>
      <c r="C36" s="5">
        <f>SUM(C31:C34)</f>
        <v>418000</v>
      </c>
      <c r="D36" s="70"/>
      <c r="E36" s="20" t="s">
        <v>99</v>
      </c>
      <c r="F36" s="70"/>
      <c r="G36" s="70"/>
      <c r="H36" s="70"/>
      <c r="I36" s="70"/>
      <c r="J36" s="70"/>
    </row>
    <row r="37" spans="2:10">
      <c r="B37" s="15"/>
      <c r="C37" s="16"/>
      <c r="D37" s="70"/>
      <c r="E37" s="20"/>
      <c r="F37" s="70"/>
      <c r="G37" s="70"/>
      <c r="H37" s="70"/>
      <c r="I37" s="70"/>
      <c r="J37" s="70"/>
    </row>
    <row r="38" spans="2:10">
      <c r="B38" s="20" t="s">
        <v>100</v>
      </c>
      <c r="C38" s="70"/>
      <c r="D38" s="70"/>
      <c r="E38" s="70"/>
      <c r="F38" s="70"/>
      <c r="G38" s="70"/>
      <c r="H38" s="70"/>
      <c r="I38" s="70"/>
      <c r="J38" s="70"/>
    </row>
    <row r="40" spans="2:10">
      <c r="B40" s="371" t="s">
        <v>101</v>
      </c>
      <c r="C40" s="371"/>
      <c r="D40" s="371"/>
      <c r="E40" s="371"/>
      <c r="F40" s="70"/>
      <c r="G40" s="70"/>
      <c r="H40" s="70"/>
      <c r="I40" s="70"/>
      <c r="J40" s="70"/>
    </row>
    <row r="42" spans="2:10">
      <c r="B42" s="8" t="s">
        <v>102</v>
      </c>
      <c r="C42" s="9"/>
      <c r="D42" s="9"/>
      <c r="E42" s="10"/>
      <c r="F42" s="70"/>
      <c r="G42" s="70"/>
      <c r="H42" s="70"/>
      <c r="I42" s="70"/>
      <c r="J42" s="70"/>
    </row>
    <row r="43" spans="2:10" ht="119.25" customHeight="1">
      <c r="B43" s="372" t="s">
        <v>103</v>
      </c>
      <c r="C43" s="373"/>
      <c r="D43" s="373"/>
      <c r="E43" s="374"/>
      <c r="F43" s="70"/>
      <c r="G43" s="70"/>
      <c r="H43" s="70"/>
      <c r="I43" s="70"/>
      <c r="J43" s="70"/>
    </row>
    <row r="45" spans="2:10">
      <c r="B45" s="8" t="s">
        <v>104</v>
      </c>
      <c r="C45" s="9"/>
      <c r="D45" s="9"/>
      <c r="E45" s="10"/>
      <c r="F45" s="70"/>
      <c r="G45" s="70"/>
      <c r="H45" s="70"/>
      <c r="I45" s="70"/>
      <c r="J45" s="70"/>
    </row>
    <row r="46" spans="2:10" ht="102.75" customHeight="1">
      <c r="B46" s="372" t="s">
        <v>105</v>
      </c>
      <c r="C46" s="373"/>
      <c r="D46" s="373"/>
      <c r="E46" s="374"/>
      <c r="F46" s="70"/>
      <c r="G46" s="70"/>
      <c r="H46" s="70"/>
      <c r="I46" s="70"/>
      <c r="J46" s="70"/>
    </row>
    <row r="48" spans="2:10">
      <c r="B48" s="21" t="s">
        <v>106</v>
      </c>
      <c r="C48" s="70"/>
      <c r="D48" s="70"/>
      <c r="E48" s="70"/>
      <c r="F48" s="70"/>
      <c r="G48" s="70"/>
      <c r="H48" s="70"/>
      <c r="I48" s="70"/>
      <c r="J48" s="70"/>
    </row>
  </sheetData>
  <mergeCells count="11">
    <mergeCell ref="E32:J32"/>
    <mergeCell ref="B9:C9"/>
    <mergeCell ref="E11:G14"/>
    <mergeCell ref="E16:G17"/>
    <mergeCell ref="B29:C29"/>
    <mergeCell ref="E31:J31"/>
    <mergeCell ref="E33:J33"/>
    <mergeCell ref="E34:J34"/>
    <mergeCell ref="B40:E40"/>
    <mergeCell ref="B43:E43"/>
    <mergeCell ref="B46:E4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FFCB5-3560-44C9-BA00-A20C61BD57A9}">
  <dimension ref="A1:M32"/>
  <sheetViews>
    <sheetView zoomScaleNormal="100" workbookViewId="0">
      <selection activeCell="A3" sqref="A3"/>
    </sheetView>
  </sheetViews>
  <sheetFormatPr defaultRowHeight="15"/>
  <cols>
    <col min="1" max="1" width="4.28515625" style="250" customWidth="1"/>
    <col min="2" max="2" width="65" style="250" customWidth="1"/>
    <col min="3" max="3" width="1.7109375" style="250" customWidth="1"/>
    <col min="4" max="4" width="25.5703125" style="250" customWidth="1"/>
    <col min="5" max="5" width="23.5703125" style="250" customWidth="1"/>
    <col min="6" max="6" width="2.7109375" style="250" customWidth="1"/>
    <col min="7" max="7" width="9.140625" style="250"/>
    <col min="8" max="8" width="2.7109375" style="250" customWidth="1"/>
    <col min="9" max="9" width="3" style="250" bestFit="1" customWidth="1"/>
    <col min="10" max="10" width="64.7109375" style="250" customWidth="1"/>
    <col min="11" max="11" width="1.7109375" style="250" customWidth="1"/>
    <col min="12" max="12" width="25.28515625" style="250" customWidth="1"/>
    <col min="13" max="13" width="19.28515625" style="250" customWidth="1"/>
    <col min="14" max="16384" width="9.140625" style="250"/>
  </cols>
  <sheetData>
    <row r="1" spans="1:13" ht="33.75">
      <c r="A1" s="382" t="s">
        <v>107</v>
      </c>
      <c r="B1" s="382"/>
      <c r="C1" s="382"/>
      <c r="D1" s="382"/>
      <c r="E1" s="382"/>
      <c r="F1" s="382"/>
      <c r="G1" s="382"/>
      <c r="H1" s="382"/>
      <c r="I1" s="382"/>
      <c r="J1" s="382"/>
    </row>
    <row r="2" spans="1:13" ht="33.75">
      <c r="A2" s="382" t="s">
        <v>108</v>
      </c>
      <c r="B2" s="382"/>
      <c r="C2" s="382"/>
      <c r="D2" s="382"/>
      <c r="E2" s="382"/>
      <c r="F2" s="382"/>
      <c r="G2" s="382"/>
      <c r="H2" s="382"/>
      <c r="I2" s="382"/>
      <c r="J2" s="382"/>
    </row>
    <row r="3" spans="1:13" s="406" customFormat="1" ht="15.75" customHeight="1">
      <c r="A3" s="345" t="s">
        <v>4</v>
      </c>
      <c r="B3" s="405"/>
      <c r="C3" s="405"/>
      <c r="D3" s="405"/>
      <c r="E3" s="405"/>
      <c r="F3" s="405"/>
      <c r="G3" s="405"/>
      <c r="H3" s="405"/>
      <c r="I3" s="405"/>
      <c r="J3" s="405"/>
    </row>
    <row r="4" spans="1:13" s="406" customFormat="1" ht="15.75" customHeight="1">
      <c r="A4" s="345"/>
      <c r="B4" s="405"/>
      <c r="C4" s="405"/>
      <c r="D4" s="405"/>
      <c r="E4" s="405"/>
      <c r="F4" s="405"/>
      <c r="G4" s="405"/>
      <c r="H4" s="405"/>
      <c r="I4" s="405"/>
      <c r="J4" s="405"/>
    </row>
    <row r="5" spans="1:13" ht="15.75">
      <c r="A5" s="70" t="s">
        <v>6</v>
      </c>
    </row>
    <row r="7" spans="1:13" ht="15.75">
      <c r="A7" s="266" t="s">
        <v>7</v>
      </c>
      <c r="B7" s="261"/>
    </row>
    <row r="10" spans="1:13" ht="18.75">
      <c r="B10" s="380" t="s">
        <v>109</v>
      </c>
      <c r="C10" s="380"/>
      <c r="D10" s="380"/>
      <c r="E10" s="380"/>
      <c r="G10" s="252"/>
      <c r="J10" s="380" t="s">
        <v>109</v>
      </c>
      <c r="K10" s="380"/>
      <c r="L10" s="380"/>
      <c r="M10" s="380"/>
    </row>
    <row r="11" spans="1:13">
      <c r="B11" s="381" t="s">
        <v>110</v>
      </c>
      <c r="C11" s="381"/>
      <c r="D11" s="381"/>
      <c r="G11" s="252"/>
      <c r="J11" s="381" t="s">
        <v>110</v>
      </c>
      <c r="K11" s="381"/>
      <c r="L11" s="381"/>
    </row>
    <row r="12" spans="1:13">
      <c r="G12" s="252"/>
    </row>
    <row r="13" spans="1:13" ht="94.5">
      <c r="B13" s="253" t="s">
        <v>111</v>
      </c>
      <c r="C13" s="253"/>
      <c r="D13" s="254" t="s">
        <v>112</v>
      </c>
      <c r="E13" s="254" t="s">
        <v>113</v>
      </c>
      <c r="G13" s="252"/>
      <c r="L13" s="255" t="s">
        <v>114</v>
      </c>
      <c r="M13" s="254" t="s">
        <v>115</v>
      </c>
    </row>
    <row r="14" spans="1:13">
      <c r="G14" s="252"/>
    </row>
    <row r="15" spans="1:13">
      <c r="A15" s="250">
        <v>1</v>
      </c>
      <c r="B15" s="256" t="s">
        <v>1</v>
      </c>
      <c r="D15" s="257">
        <v>0</v>
      </c>
      <c r="E15" s="258">
        <f>MAX(D15-100000, 0)</f>
        <v>0</v>
      </c>
      <c r="G15" s="252"/>
      <c r="I15" s="250">
        <v>1</v>
      </c>
      <c r="J15" s="259"/>
      <c r="L15" s="260">
        <v>0</v>
      </c>
      <c r="M15" s="200">
        <f t="shared" ref="M15:M26" si="0">MAX(L15-((100000/52)*8), 0)</f>
        <v>0</v>
      </c>
    </row>
    <row r="16" spans="1:13">
      <c r="A16" s="250">
        <f>A15+1</f>
        <v>2</v>
      </c>
      <c r="B16" s="261" t="s">
        <v>1</v>
      </c>
      <c r="D16" s="262">
        <v>0</v>
      </c>
      <c r="E16" s="197">
        <f t="shared" ref="E16:E26" si="1">MAX(D16-100000, 0)</f>
        <v>0</v>
      </c>
      <c r="G16" s="252"/>
      <c r="I16" s="250">
        <f>I15+1</f>
        <v>2</v>
      </c>
      <c r="J16" s="259"/>
      <c r="L16" s="263">
        <v>0</v>
      </c>
      <c r="M16" s="201">
        <f t="shared" si="0"/>
        <v>0</v>
      </c>
    </row>
    <row r="17" spans="1:13">
      <c r="A17" s="250">
        <f t="shared" ref="A17:A24" si="2">A16+1</f>
        <v>3</v>
      </c>
      <c r="B17" s="261"/>
      <c r="D17" s="262">
        <v>0</v>
      </c>
      <c r="E17" s="197">
        <f t="shared" si="1"/>
        <v>0</v>
      </c>
      <c r="G17" s="252"/>
      <c r="I17" s="250">
        <f t="shared" ref="I17:I24" si="3">I16+1</f>
        <v>3</v>
      </c>
      <c r="J17" s="259"/>
      <c r="L17" s="263">
        <v>0</v>
      </c>
      <c r="M17" s="201">
        <f t="shared" si="0"/>
        <v>0</v>
      </c>
    </row>
    <row r="18" spans="1:13">
      <c r="A18" s="250">
        <f t="shared" si="2"/>
        <v>4</v>
      </c>
      <c r="B18" s="261"/>
      <c r="D18" s="262">
        <v>0</v>
      </c>
      <c r="E18" s="197">
        <f t="shared" si="1"/>
        <v>0</v>
      </c>
      <c r="G18" s="252"/>
      <c r="I18" s="250">
        <f t="shared" si="3"/>
        <v>4</v>
      </c>
      <c r="J18" s="259"/>
      <c r="L18" s="263">
        <v>0</v>
      </c>
      <c r="M18" s="201">
        <f t="shared" si="0"/>
        <v>0</v>
      </c>
    </row>
    <row r="19" spans="1:13">
      <c r="A19" s="250">
        <f t="shared" si="2"/>
        <v>5</v>
      </c>
      <c r="B19" s="261"/>
      <c r="D19" s="262">
        <v>0</v>
      </c>
      <c r="E19" s="197">
        <f t="shared" si="1"/>
        <v>0</v>
      </c>
      <c r="G19" s="252"/>
      <c r="I19" s="250">
        <f t="shared" si="3"/>
        <v>5</v>
      </c>
      <c r="J19" s="259"/>
      <c r="L19" s="263">
        <v>0</v>
      </c>
      <c r="M19" s="201">
        <f t="shared" si="0"/>
        <v>0</v>
      </c>
    </row>
    <row r="20" spans="1:13">
      <c r="A20" s="250">
        <f t="shared" si="2"/>
        <v>6</v>
      </c>
      <c r="B20" s="261"/>
      <c r="D20" s="262">
        <v>0</v>
      </c>
      <c r="E20" s="197">
        <f t="shared" si="1"/>
        <v>0</v>
      </c>
      <c r="G20" s="252"/>
      <c r="I20" s="250">
        <f t="shared" si="3"/>
        <v>6</v>
      </c>
      <c r="J20" s="259"/>
      <c r="L20" s="263">
        <v>0</v>
      </c>
      <c r="M20" s="201">
        <f t="shared" si="0"/>
        <v>0</v>
      </c>
    </row>
    <row r="21" spans="1:13">
      <c r="A21" s="250">
        <f t="shared" si="2"/>
        <v>7</v>
      </c>
      <c r="B21" s="261"/>
      <c r="D21" s="262">
        <v>0</v>
      </c>
      <c r="E21" s="197">
        <f t="shared" si="1"/>
        <v>0</v>
      </c>
      <c r="G21" s="252"/>
      <c r="I21" s="250">
        <f t="shared" si="3"/>
        <v>7</v>
      </c>
      <c r="J21" s="259"/>
      <c r="L21" s="263">
        <v>0</v>
      </c>
      <c r="M21" s="201">
        <f t="shared" si="0"/>
        <v>0</v>
      </c>
    </row>
    <row r="22" spans="1:13">
      <c r="A22" s="250">
        <f t="shared" si="2"/>
        <v>8</v>
      </c>
      <c r="B22" s="261"/>
      <c r="D22" s="262">
        <v>0</v>
      </c>
      <c r="E22" s="197">
        <f t="shared" si="1"/>
        <v>0</v>
      </c>
      <c r="G22" s="252"/>
      <c r="I22" s="250">
        <f t="shared" si="3"/>
        <v>8</v>
      </c>
      <c r="J22" s="259"/>
      <c r="L22" s="263">
        <v>0</v>
      </c>
      <c r="M22" s="201">
        <f t="shared" si="0"/>
        <v>0</v>
      </c>
    </row>
    <row r="23" spans="1:13">
      <c r="A23" s="250">
        <f t="shared" si="2"/>
        <v>9</v>
      </c>
      <c r="B23" s="261"/>
      <c r="D23" s="262">
        <v>0</v>
      </c>
      <c r="E23" s="197">
        <f t="shared" si="1"/>
        <v>0</v>
      </c>
      <c r="G23" s="252"/>
      <c r="I23" s="250">
        <f t="shared" si="3"/>
        <v>9</v>
      </c>
      <c r="J23" s="259"/>
      <c r="L23" s="263">
        <v>0</v>
      </c>
      <c r="M23" s="201">
        <f t="shared" si="0"/>
        <v>0</v>
      </c>
    </row>
    <row r="24" spans="1:13">
      <c r="A24" s="250">
        <f t="shared" si="2"/>
        <v>10</v>
      </c>
      <c r="B24" s="261"/>
      <c r="D24" s="262">
        <v>0</v>
      </c>
      <c r="E24" s="197">
        <f t="shared" si="1"/>
        <v>0</v>
      </c>
      <c r="G24" s="252"/>
      <c r="I24" s="250">
        <f t="shared" si="3"/>
        <v>10</v>
      </c>
      <c r="J24" s="259"/>
      <c r="L24" s="263">
        <v>0</v>
      </c>
      <c r="M24" s="201">
        <f t="shared" si="0"/>
        <v>0</v>
      </c>
    </row>
    <row r="25" spans="1:13">
      <c r="A25" s="250">
        <v>11</v>
      </c>
      <c r="B25" s="261"/>
      <c r="D25" s="262">
        <v>0</v>
      </c>
      <c r="E25" s="197">
        <f t="shared" ref="E25" si="4">MAX(D25-100000, 0)</f>
        <v>0</v>
      </c>
      <c r="G25" s="252"/>
      <c r="I25" s="250">
        <v>11</v>
      </c>
      <c r="J25" s="259"/>
      <c r="L25" s="263">
        <v>0</v>
      </c>
      <c r="M25" s="201">
        <f t="shared" si="0"/>
        <v>0</v>
      </c>
    </row>
    <row r="26" spans="1:13">
      <c r="A26" s="250">
        <v>12</v>
      </c>
      <c r="B26" s="261"/>
      <c r="D26" s="262">
        <v>0</v>
      </c>
      <c r="E26" s="198">
        <f t="shared" si="1"/>
        <v>0</v>
      </c>
      <c r="G26" s="252"/>
      <c r="I26" s="250">
        <v>12</v>
      </c>
      <c r="J26" s="259"/>
      <c r="L26" s="263">
        <v>0</v>
      </c>
      <c r="M26" s="202">
        <f t="shared" si="0"/>
        <v>0</v>
      </c>
    </row>
    <row r="27" spans="1:13">
      <c r="B27" s="261"/>
      <c r="D27" s="262"/>
      <c r="E27" s="203"/>
      <c r="G27" s="252"/>
      <c r="J27" s="259"/>
      <c r="L27" s="263"/>
      <c r="M27" s="204"/>
    </row>
    <row r="28" spans="1:13">
      <c r="G28" s="252"/>
    </row>
    <row r="29" spans="1:13" ht="15.75" thickBot="1">
      <c r="B29" s="264" t="s">
        <v>116</v>
      </c>
      <c r="E29" s="199">
        <f>SUM(E15:E28)</f>
        <v>0</v>
      </c>
      <c r="G29" s="252"/>
      <c r="J29" s="265" t="s">
        <v>117</v>
      </c>
      <c r="M29" s="199">
        <f>SUM(M15:M28)</f>
        <v>0</v>
      </c>
    </row>
    <row r="30" spans="1:13" ht="15.75" thickTop="1"/>
    <row r="32" spans="1:13">
      <c r="B32" s="250" t="s">
        <v>1</v>
      </c>
    </row>
  </sheetData>
  <sheetProtection formatCells="0" formatColumns="0" formatRows="0" insertColumns="0" insertRows="0" deleteColumns="0" deleteRows="0"/>
  <mergeCells count="6">
    <mergeCell ref="B10:E10"/>
    <mergeCell ref="J10:M10"/>
    <mergeCell ref="B11:D11"/>
    <mergeCell ref="J11:L11"/>
    <mergeCell ref="A1:J1"/>
    <mergeCell ref="A2:J2"/>
  </mergeCells>
  <pageMargins left="0.7" right="0.7" top="0.75" bottom="0.75" header="0.3" footer="0.3"/>
  <pageSetup scale="37"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0AF3-8B59-47EF-B33C-9E93B9E58F9F}">
  <dimension ref="A1:M118"/>
  <sheetViews>
    <sheetView zoomScale="85" zoomScaleNormal="85" workbookViewId="0">
      <selection activeCell="B2" sqref="B2"/>
    </sheetView>
  </sheetViews>
  <sheetFormatPr defaultRowHeight="15"/>
  <cols>
    <col min="1" max="1" width="3.7109375" style="57" customWidth="1"/>
    <col min="2" max="2" width="45.85546875" style="57" customWidth="1"/>
    <col min="3" max="3" width="13.7109375" style="57" customWidth="1"/>
    <col min="4" max="4" width="45.42578125" style="57" bestFit="1" customWidth="1"/>
    <col min="5" max="5" width="19.7109375" style="57" bestFit="1" customWidth="1"/>
    <col min="6" max="6" width="25.7109375" style="57" customWidth="1"/>
    <col min="7" max="7" width="14.28515625" style="57" customWidth="1"/>
    <col min="8" max="8" width="21.140625" style="57" bestFit="1" customWidth="1"/>
    <col min="9" max="13" width="29.7109375" style="57" customWidth="1"/>
    <col min="14" max="16384" width="9.140625" style="57"/>
  </cols>
  <sheetData>
    <row r="1" spans="1:12" s="192" customFormat="1" ht="33.75">
      <c r="B1" s="388" t="s">
        <v>118</v>
      </c>
      <c r="C1" s="389"/>
      <c r="D1" s="389"/>
      <c r="E1" s="389"/>
      <c r="F1" s="390"/>
      <c r="L1" s="193"/>
    </row>
    <row r="2" spans="1:12" s="408" customFormat="1" ht="15.75" customHeight="1">
      <c r="B2" s="410" t="s">
        <v>4</v>
      </c>
      <c r="C2" s="407"/>
      <c r="D2" s="407"/>
      <c r="E2" s="407"/>
      <c r="F2" s="407"/>
      <c r="L2" s="409"/>
    </row>
    <row r="3" spans="1:12" s="408" customFormat="1" ht="15.75" customHeight="1">
      <c r="B3" s="410"/>
      <c r="C3" s="407"/>
      <c r="D3" s="407"/>
      <c r="E3" s="407"/>
      <c r="F3" s="407"/>
      <c r="L3" s="409"/>
    </row>
    <row r="4" spans="1:12" s="45" customFormat="1" ht="15.75">
      <c r="B4" s="45" t="s">
        <v>6</v>
      </c>
      <c r="C4" s="126"/>
      <c r="D4" s="126"/>
      <c r="E4" s="126"/>
      <c r="F4" s="126"/>
      <c r="L4" s="46"/>
    </row>
    <row r="5" spans="1:12" s="45" customFormat="1" ht="15.75">
      <c r="A5" s="45" t="s">
        <v>1</v>
      </c>
      <c r="B5" s="126"/>
      <c r="C5" s="126"/>
      <c r="D5" s="126"/>
      <c r="E5" s="126"/>
      <c r="F5" s="126"/>
      <c r="L5" s="46"/>
    </row>
    <row r="6" spans="1:12" s="45" customFormat="1" ht="18" customHeight="1">
      <c r="B6" s="396" t="s">
        <v>119</v>
      </c>
      <c r="C6" s="396"/>
      <c r="D6" s="396"/>
      <c r="E6" s="396"/>
      <c r="F6" s="396"/>
      <c r="L6" s="46"/>
    </row>
    <row r="7" spans="1:12" s="45" customFormat="1" ht="15.75">
      <c r="B7" s="278" t="s">
        <v>120</v>
      </c>
      <c r="C7" s="343"/>
      <c r="D7" s="343"/>
      <c r="E7" s="190"/>
      <c r="F7" s="190"/>
      <c r="L7" s="46"/>
    </row>
    <row r="8" spans="1:12" s="45" customFormat="1" ht="15.75">
      <c r="B8" s="126"/>
      <c r="C8" s="126"/>
      <c r="D8" s="126"/>
      <c r="E8" s="126"/>
      <c r="F8" s="126"/>
      <c r="L8" s="46"/>
    </row>
    <row r="9" spans="1:12" s="45" customFormat="1" ht="15.75">
      <c r="B9" s="272" t="s">
        <v>121</v>
      </c>
      <c r="C9" s="273"/>
      <c r="D9" s="126"/>
      <c r="E9" s="126"/>
      <c r="F9" s="126"/>
      <c r="L9" s="46"/>
    </row>
    <row r="10" spans="1:12" s="45" customFormat="1" ht="15.75">
      <c r="B10" s="276" t="s">
        <v>122</v>
      </c>
      <c r="C10" s="273"/>
      <c r="D10" s="273"/>
      <c r="E10" s="126"/>
      <c r="F10" s="126"/>
      <c r="L10" s="46"/>
    </row>
    <row r="11" spans="1:12" s="45" customFormat="1" ht="15.75">
      <c r="B11" s="276" t="s">
        <v>123</v>
      </c>
      <c r="C11" s="273"/>
      <c r="D11" s="273"/>
      <c r="E11" s="273"/>
      <c r="F11" s="273"/>
      <c r="L11" s="46"/>
    </row>
    <row r="12" spans="1:12" s="45" customFormat="1" ht="15.75">
      <c r="B12" s="126"/>
      <c r="C12" s="126"/>
      <c r="D12" s="126"/>
      <c r="E12" s="126"/>
      <c r="F12" s="126"/>
      <c r="L12" s="46"/>
    </row>
    <row r="13" spans="1:12" s="45" customFormat="1" ht="18.75">
      <c r="B13" s="177" t="s">
        <v>124</v>
      </c>
      <c r="C13" s="127"/>
      <c r="D13" s="126"/>
      <c r="E13" s="126"/>
      <c r="F13" s="126"/>
      <c r="L13" s="46"/>
    </row>
    <row r="14" spans="1:12" s="45" customFormat="1" ht="18.75">
      <c r="B14" s="177" t="s">
        <v>125</v>
      </c>
      <c r="C14" s="127"/>
      <c r="D14" s="126"/>
      <c r="E14" s="126"/>
      <c r="F14" s="126"/>
      <c r="L14" s="46"/>
    </row>
    <row r="15" spans="1:12" s="45" customFormat="1" ht="18.75">
      <c r="B15" s="178" t="s">
        <v>126</v>
      </c>
      <c r="C15" s="128"/>
      <c r="D15" s="126"/>
      <c r="E15" s="126"/>
      <c r="F15" s="126"/>
      <c r="L15" s="46"/>
    </row>
    <row r="16" spans="1:12" s="45" customFormat="1" ht="18.75">
      <c r="B16" s="177" t="s">
        <v>127</v>
      </c>
      <c r="C16" s="127"/>
      <c r="D16" s="126"/>
      <c r="E16" s="126"/>
      <c r="F16" s="126"/>
      <c r="L16" s="46"/>
    </row>
    <row r="17" spans="1:12" s="45" customFormat="1" ht="18.75">
      <c r="B17" s="177" t="s">
        <v>128</v>
      </c>
      <c r="C17" s="127"/>
      <c r="D17" s="126"/>
      <c r="E17" s="126"/>
      <c r="F17" s="126"/>
      <c r="L17" s="46"/>
    </row>
    <row r="18" spans="1:12" s="45" customFormat="1" ht="18.75">
      <c r="B18" s="178" t="s">
        <v>129</v>
      </c>
      <c r="C18" s="127"/>
      <c r="D18" s="126"/>
      <c r="E18" s="126"/>
      <c r="F18" s="126"/>
      <c r="L18" s="46"/>
    </row>
    <row r="19" spans="1:12" s="45" customFormat="1" ht="18.75">
      <c r="B19" s="177" t="s">
        <v>130</v>
      </c>
      <c r="C19" s="127"/>
      <c r="D19" s="107"/>
      <c r="E19" s="107"/>
      <c r="F19" s="107"/>
      <c r="L19" s="46"/>
    </row>
    <row r="20" spans="1:12" s="45" customFormat="1" ht="18.75">
      <c r="B20" s="177"/>
      <c r="C20" s="127"/>
      <c r="D20" s="107"/>
      <c r="E20" s="107"/>
      <c r="F20" s="107"/>
      <c r="L20" s="46"/>
    </row>
    <row r="21" spans="1:12" s="45" customFormat="1" ht="18.75">
      <c r="B21" s="107"/>
      <c r="C21" s="107"/>
      <c r="D21" s="107"/>
      <c r="E21" s="107"/>
      <c r="F21" s="133" t="s">
        <v>131</v>
      </c>
      <c r="G21" s="140" t="s">
        <v>132</v>
      </c>
      <c r="H21" s="175" t="s">
        <v>133</v>
      </c>
      <c r="L21" s="46"/>
    </row>
    <row r="22" spans="1:12" s="45" customFormat="1" ht="6.95" customHeight="1">
      <c r="B22" s="107"/>
      <c r="C22" s="107"/>
      <c r="D22" s="107"/>
      <c r="E22" s="107"/>
      <c r="F22" s="125"/>
      <c r="G22" s="111"/>
      <c r="H22" s="176"/>
      <c r="L22" s="46"/>
    </row>
    <row r="23" spans="1:12" s="45" customFormat="1" ht="18.75">
      <c r="B23" s="184" t="s">
        <v>134</v>
      </c>
      <c r="C23" s="185"/>
      <c r="D23" s="115"/>
      <c r="E23" s="115"/>
      <c r="F23" s="270" t="s">
        <v>1</v>
      </c>
      <c r="G23" s="123"/>
      <c r="H23" s="205" t="str">
        <f>F23</f>
        <v xml:space="preserve"> </v>
      </c>
      <c r="L23" s="46"/>
    </row>
    <row r="24" spans="1:12" s="45" customFormat="1" ht="18.75">
      <c r="B24" s="186" t="s">
        <v>135</v>
      </c>
      <c r="C24" s="187"/>
      <c r="D24" s="188"/>
      <c r="E24" s="188"/>
      <c r="F24" s="271">
        <v>43944</v>
      </c>
      <c r="G24" s="189"/>
      <c r="H24" s="206"/>
      <c r="L24" s="46"/>
    </row>
    <row r="25" spans="1:12" s="45" customFormat="1" ht="18.75">
      <c r="B25" s="180" t="s">
        <v>136</v>
      </c>
      <c r="C25" s="181"/>
      <c r="D25" s="182"/>
      <c r="E25" s="182"/>
      <c r="F25" s="222">
        <f>F24+55</f>
        <v>43999</v>
      </c>
      <c r="G25" s="183"/>
      <c r="H25" s="206"/>
      <c r="L25" s="46"/>
    </row>
    <row r="26" spans="1:12" s="45" customFormat="1" ht="18.75">
      <c r="A26" s="110" t="s">
        <v>1</v>
      </c>
      <c r="B26" s="136" t="s">
        <v>137</v>
      </c>
      <c r="C26" s="108"/>
      <c r="D26" s="107"/>
      <c r="E26" s="179" t="s">
        <v>138</v>
      </c>
      <c r="F26" s="224">
        <f>F47</f>
        <v>0</v>
      </c>
      <c r="G26" s="149"/>
      <c r="H26" s="207"/>
      <c r="L26" s="46"/>
    </row>
    <row r="27" spans="1:12" s="45" customFormat="1" ht="18.75">
      <c r="A27" s="110"/>
      <c r="B27" s="132" t="s">
        <v>139</v>
      </c>
      <c r="C27" s="150"/>
      <c r="D27" s="133"/>
      <c r="E27" s="120"/>
      <c r="F27" s="109"/>
      <c r="G27" s="223" t="e">
        <f>F26/F30</f>
        <v>#DIV/0!</v>
      </c>
      <c r="H27" s="207"/>
      <c r="L27" s="46"/>
    </row>
    <row r="28" spans="1:12" s="45" customFormat="1" ht="37.5" customHeight="1">
      <c r="A28" s="110" t="s">
        <v>1</v>
      </c>
      <c r="B28" s="392" t="s">
        <v>140</v>
      </c>
      <c r="C28" s="393"/>
      <c r="D28" s="393"/>
      <c r="E28" s="179" t="s">
        <v>141</v>
      </c>
      <c r="F28" s="225">
        <f>F56</f>
        <v>0</v>
      </c>
      <c r="G28" s="149"/>
      <c r="H28" s="207"/>
      <c r="L28" s="46"/>
    </row>
    <row r="29" spans="1:12" s="45" customFormat="1" ht="15.75" customHeight="1">
      <c r="A29" s="110"/>
      <c r="B29" s="134" t="s">
        <v>142</v>
      </c>
      <c r="C29" s="151"/>
      <c r="D29" s="135"/>
      <c r="E29" s="120"/>
      <c r="F29" s="109"/>
      <c r="G29" s="223" t="e">
        <f>F28/F30</f>
        <v>#DIV/0!</v>
      </c>
      <c r="H29" s="207"/>
      <c r="L29" s="46"/>
    </row>
    <row r="30" spans="1:12" s="45" customFormat="1" ht="15.75" customHeight="1">
      <c r="A30" s="110"/>
      <c r="B30" s="394" t="s">
        <v>143</v>
      </c>
      <c r="C30" s="395"/>
      <c r="D30" s="395"/>
      <c r="E30" s="395"/>
      <c r="F30" s="279">
        <f>SUM(F26:F28)</f>
        <v>0</v>
      </c>
      <c r="G30" s="173"/>
      <c r="H30" s="207"/>
      <c r="L30" s="46"/>
    </row>
    <row r="31" spans="1:12" s="45" customFormat="1" ht="15.75" customHeight="1">
      <c r="A31" s="110"/>
      <c r="B31" s="280" t="s">
        <v>144</v>
      </c>
      <c r="C31" s="280"/>
      <c r="D31" s="342"/>
      <c r="E31" s="107"/>
      <c r="F31" s="109"/>
      <c r="H31" s="205" t="e">
        <f>F28+F26-F23</f>
        <v>#VALUE!</v>
      </c>
      <c r="L31" s="46"/>
    </row>
    <row r="32" spans="1:12" s="45" customFormat="1" ht="15.75" customHeight="1">
      <c r="A32" s="110"/>
      <c r="B32" s="280" t="s">
        <v>145</v>
      </c>
      <c r="C32" s="280"/>
      <c r="D32" s="342"/>
      <c r="E32" s="107"/>
      <c r="F32" s="109"/>
      <c r="H32" s="208" t="e">
        <f>IF(G29&gt;0.25,(F28-(0.25*F30))*-1,0)</f>
        <v>#DIV/0!</v>
      </c>
      <c r="L32" s="46"/>
    </row>
    <row r="33" spans="1:13" s="45" customFormat="1" ht="15.75" customHeight="1">
      <c r="A33" s="110"/>
      <c r="B33" s="281" t="s">
        <v>146</v>
      </c>
      <c r="C33" s="281"/>
      <c r="D33" s="342"/>
      <c r="E33" s="107"/>
      <c r="F33" s="109"/>
      <c r="H33" s="209" t="e">
        <f>IF(SUM(H23:H32)&gt;F23,F23,SUM(H23:H32))</f>
        <v>#VALUE!</v>
      </c>
      <c r="L33" s="46"/>
    </row>
    <row r="34" spans="1:13" s="45" customFormat="1" ht="15.75" customHeight="1">
      <c r="A34" s="110"/>
      <c r="B34" s="342"/>
      <c r="C34" s="342"/>
      <c r="D34" s="342"/>
      <c r="E34" s="107"/>
      <c r="F34" s="109"/>
      <c r="H34" s="210"/>
      <c r="L34" s="46"/>
    </row>
    <row r="35" spans="1:13" s="45" customFormat="1" ht="21">
      <c r="A35" s="129" t="s">
        <v>147</v>
      </c>
      <c r="B35" s="108"/>
      <c r="C35" s="108"/>
      <c r="D35" s="107"/>
      <c r="E35" s="107"/>
      <c r="F35" s="107"/>
      <c r="H35" s="210"/>
      <c r="L35" s="46"/>
    </row>
    <row r="36" spans="1:13" s="45" customFormat="1" ht="6.95" customHeight="1">
      <c r="B36" s="114"/>
      <c r="C36" s="115"/>
      <c r="D36" s="115"/>
      <c r="E36" s="115"/>
      <c r="F36" s="115"/>
      <c r="G36" s="123"/>
      <c r="H36" s="210"/>
      <c r="L36" s="46"/>
    </row>
    <row r="37" spans="1:13" s="45" customFormat="1" ht="15.75">
      <c r="B37" s="116" t="s">
        <v>148</v>
      </c>
      <c r="C37" s="152"/>
      <c r="D37" s="117"/>
      <c r="E37" s="149"/>
      <c r="F37" s="149"/>
      <c r="G37" s="149"/>
      <c r="H37" s="210"/>
      <c r="L37" s="46"/>
    </row>
    <row r="38" spans="1:13" s="45" customFormat="1" ht="15.75">
      <c r="B38" s="118" t="s">
        <v>149</v>
      </c>
      <c r="C38" s="153"/>
      <c r="D38" s="149"/>
      <c r="E38" s="50" t="s">
        <v>1</v>
      </c>
      <c r="F38" s="149"/>
      <c r="G38" s="149"/>
      <c r="H38" s="210"/>
      <c r="I38" s="391"/>
      <c r="J38" s="391"/>
      <c r="K38" s="391"/>
      <c r="L38" s="391"/>
      <c r="M38" s="391"/>
    </row>
    <row r="39" spans="1:13" s="45" customFormat="1" ht="15.75">
      <c r="B39" s="282" t="s">
        <v>150</v>
      </c>
      <c r="C39" s="283"/>
      <c r="D39" s="149"/>
      <c r="E39" s="119">
        <f>'5) Forgiveness Expense Tracker'!E42</f>
        <v>0</v>
      </c>
      <c r="F39" s="149"/>
      <c r="G39" s="149"/>
      <c r="H39" s="210"/>
      <c r="I39" s="341"/>
      <c r="J39" s="341"/>
      <c r="K39" s="341"/>
      <c r="L39" s="341"/>
      <c r="M39" s="341"/>
    </row>
    <row r="40" spans="1:13" s="45" customFormat="1" ht="15.75">
      <c r="B40" s="284" t="s">
        <v>151</v>
      </c>
      <c r="C40" s="285"/>
      <c r="D40" s="149"/>
      <c r="E40" s="131">
        <f>-'2) Wage Cap Calc'!M29</f>
        <v>0</v>
      </c>
      <c r="F40" s="130" t="s">
        <v>1</v>
      </c>
      <c r="G40" s="149"/>
      <c r="H40" s="210"/>
      <c r="I40" s="341"/>
      <c r="J40" s="341"/>
      <c r="K40" s="341"/>
      <c r="L40" s="341"/>
      <c r="M40" s="341"/>
    </row>
    <row r="41" spans="1:13" s="45" customFormat="1" ht="15.75">
      <c r="B41" s="282" t="s">
        <v>24</v>
      </c>
      <c r="C41" s="283"/>
      <c r="D41" s="149"/>
      <c r="E41" s="113">
        <v>0</v>
      </c>
      <c r="F41" s="149"/>
      <c r="G41" s="149"/>
      <c r="H41" s="210"/>
      <c r="I41" s="341"/>
      <c r="J41" s="341"/>
      <c r="K41" s="341"/>
      <c r="L41" s="341"/>
      <c r="M41" s="341"/>
    </row>
    <row r="42" spans="1:13" s="45" customFormat="1" ht="15.75">
      <c r="B42" s="282" t="s">
        <v>25</v>
      </c>
      <c r="C42" s="283"/>
      <c r="D42" s="149"/>
      <c r="E42" s="113">
        <v>0</v>
      </c>
      <c r="F42" s="149"/>
      <c r="G42" s="149"/>
      <c r="H42" s="210"/>
      <c r="I42" s="341"/>
      <c r="J42" s="341"/>
      <c r="K42" s="341"/>
      <c r="L42" s="341"/>
      <c r="M42" s="341"/>
    </row>
    <row r="43" spans="1:13" s="45" customFormat="1" ht="15.75">
      <c r="B43" s="282" t="s">
        <v>27</v>
      </c>
      <c r="C43" s="283"/>
      <c r="D43" s="149"/>
      <c r="E43" s="113">
        <v>0</v>
      </c>
      <c r="F43" s="149"/>
      <c r="G43" s="149"/>
      <c r="H43" s="210"/>
      <c r="I43" s="341"/>
      <c r="J43" s="341"/>
      <c r="K43" s="341"/>
      <c r="L43" s="341"/>
      <c r="M43" s="341"/>
    </row>
    <row r="44" spans="1:13" s="45" customFormat="1" ht="15.75">
      <c r="B44" s="282" t="s">
        <v>152</v>
      </c>
      <c r="C44" s="283"/>
      <c r="D44" s="149"/>
      <c r="E44" s="195">
        <f>'5) Forgiveness Expense Tracker'!I42</f>
        <v>0</v>
      </c>
      <c r="F44" s="149"/>
      <c r="G44" s="149"/>
      <c r="H44" s="210"/>
      <c r="I44" s="341"/>
      <c r="J44" s="341"/>
      <c r="K44" s="341"/>
      <c r="L44" s="341"/>
      <c r="M44" s="341"/>
    </row>
    <row r="45" spans="1:13" s="45" customFormat="1" ht="15.75">
      <c r="B45" s="282" t="s">
        <v>153</v>
      </c>
      <c r="C45" s="283"/>
      <c r="D45" s="149"/>
      <c r="E45" s="195">
        <f>'5) Forgiveness Expense Tracker'!K42</f>
        <v>0</v>
      </c>
      <c r="F45" s="149"/>
      <c r="G45" s="149"/>
      <c r="H45" s="210"/>
      <c r="I45" s="341"/>
      <c r="J45" s="341"/>
      <c r="K45" s="341"/>
      <c r="L45" s="341"/>
      <c r="M45" s="341"/>
    </row>
    <row r="46" spans="1:13" s="45" customFormat="1" ht="15.75">
      <c r="B46" s="282" t="s">
        <v>154</v>
      </c>
      <c r="C46" s="283"/>
      <c r="D46" s="149"/>
      <c r="E46" s="112">
        <f>'5) Forgiveness Expense Tracker'!G42</f>
        <v>0</v>
      </c>
      <c r="F46" s="149"/>
      <c r="G46" s="149"/>
      <c r="H46" s="210"/>
      <c r="I46" s="341"/>
      <c r="J46" s="341"/>
      <c r="K46" s="341"/>
      <c r="L46" s="341"/>
      <c r="M46" s="341"/>
    </row>
    <row r="47" spans="1:13" s="45" customFormat="1" ht="15.75">
      <c r="B47" s="286" t="s">
        <v>155</v>
      </c>
      <c r="C47" s="287"/>
      <c r="D47" s="149"/>
      <c r="E47" s="149"/>
      <c r="F47" s="226">
        <f>SUM(E38:E46)</f>
        <v>0</v>
      </c>
      <c r="G47" s="122" t="s">
        <v>138</v>
      </c>
      <c r="H47" s="211"/>
      <c r="I47" s="341"/>
      <c r="J47" s="341"/>
      <c r="K47" s="341"/>
      <c r="L47" s="341"/>
      <c r="M47" s="341"/>
    </row>
    <row r="48" spans="1:13" s="45" customFormat="1" ht="6.95" customHeight="1">
      <c r="B48" s="288"/>
      <c r="C48" s="289"/>
      <c r="D48" s="120"/>
      <c r="E48" s="120"/>
      <c r="F48" s="121"/>
      <c r="G48" s="174"/>
      <c r="H48" s="211"/>
      <c r="I48" s="341"/>
      <c r="J48" s="341"/>
      <c r="K48" s="341"/>
      <c r="L48" s="341"/>
      <c r="M48" s="341"/>
    </row>
    <row r="49" spans="1:13" s="45" customFormat="1" ht="6.95" customHeight="1">
      <c r="B49" s="287"/>
      <c r="C49" s="287"/>
      <c r="D49" s="149"/>
      <c r="E49" s="149"/>
      <c r="F49" s="50"/>
      <c r="G49" s="122"/>
      <c r="H49" s="211"/>
      <c r="I49" s="341"/>
      <c r="J49" s="341"/>
      <c r="K49" s="341"/>
      <c r="L49" s="341"/>
      <c r="M49" s="341"/>
    </row>
    <row r="50" spans="1:13" s="45" customFormat="1" ht="6" customHeight="1">
      <c r="B50" s="290"/>
      <c r="C50" s="291"/>
      <c r="D50" s="123"/>
      <c r="E50" s="123"/>
      <c r="F50" s="124"/>
      <c r="G50" s="123"/>
      <c r="H50" s="210"/>
      <c r="I50" s="341"/>
      <c r="J50" s="341"/>
      <c r="K50" s="341"/>
      <c r="L50" s="341"/>
      <c r="M50" s="341"/>
    </row>
    <row r="51" spans="1:13" s="45" customFormat="1" ht="15.75">
      <c r="B51" s="116" t="s">
        <v>156</v>
      </c>
      <c r="C51" s="152"/>
      <c r="D51" s="149"/>
      <c r="E51" s="149"/>
      <c r="F51" s="50"/>
      <c r="G51" s="149"/>
      <c r="H51" s="210"/>
      <c r="I51" s="341"/>
      <c r="J51" s="341"/>
      <c r="K51" s="341"/>
      <c r="L51" s="341"/>
      <c r="M51" s="341"/>
    </row>
    <row r="52" spans="1:13" s="45" customFormat="1" ht="15.75">
      <c r="B52" s="118" t="s">
        <v>157</v>
      </c>
      <c r="C52" s="153"/>
      <c r="D52" s="149"/>
      <c r="E52" s="113">
        <v>0</v>
      </c>
      <c r="F52" s="149"/>
      <c r="G52" s="149"/>
      <c r="H52" s="212" t="s">
        <v>1</v>
      </c>
      <c r="I52" s="341"/>
      <c r="J52" s="341"/>
      <c r="K52" s="341"/>
      <c r="L52" s="341"/>
    </row>
    <row r="53" spans="1:13" s="45" customFormat="1" ht="15.75">
      <c r="B53" s="118" t="s">
        <v>158</v>
      </c>
      <c r="C53" s="153"/>
      <c r="D53" s="149"/>
      <c r="E53" s="113">
        <f>'5) Forgiveness Expense Tracker'!M42</f>
        <v>0</v>
      </c>
      <c r="F53" s="149"/>
      <c r="G53" s="149"/>
      <c r="H53" s="212" t="s">
        <v>1</v>
      </c>
      <c r="I53" s="341"/>
      <c r="J53" s="341"/>
      <c r="K53" s="341"/>
      <c r="L53" s="341"/>
    </row>
    <row r="54" spans="1:13" s="45" customFormat="1" ht="15.75">
      <c r="B54" s="118" t="s">
        <v>159</v>
      </c>
      <c r="C54" s="153"/>
      <c r="D54" s="149"/>
      <c r="E54" s="112">
        <f>'5) Forgiveness Expense Tracker'!O42</f>
        <v>0</v>
      </c>
      <c r="F54" s="149"/>
      <c r="G54" s="149"/>
      <c r="H54" s="212" t="s">
        <v>1</v>
      </c>
      <c r="I54" s="341"/>
      <c r="J54" s="341"/>
      <c r="K54" s="341"/>
      <c r="L54" s="341"/>
    </row>
    <row r="55" spans="1:13" s="45" customFormat="1" ht="6" customHeight="1">
      <c r="B55" s="118"/>
      <c r="C55" s="153"/>
      <c r="D55" s="149"/>
      <c r="E55" s="113"/>
      <c r="F55" s="149"/>
      <c r="G55" s="149"/>
      <c r="H55" s="210"/>
      <c r="I55" s="341"/>
      <c r="J55" s="341"/>
      <c r="K55" s="341"/>
      <c r="L55" s="341"/>
      <c r="M55" s="341"/>
    </row>
    <row r="56" spans="1:13" s="45" customFormat="1" ht="15.75">
      <c r="B56" s="286" t="s">
        <v>160</v>
      </c>
      <c r="C56" s="287"/>
      <c r="D56" s="149"/>
      <c r="E56" s="149"/>
      <c r="F56" s="226">
        <f>SUM(E52:E54)</f>
        <v>0</v>
      </c>
      <c r="G56" s="122" t="s">
        <v>141</v>
      </c>
      <c r="H56" s="211"/>
      <c r="I56" s="341"/>
      <c r="J56" s="341"/>
      <c r="K56" s="341"/>
      <c r="L56" s="341"/>
      <c r="M56" s="341"/>
    </row>
    <row r="57" spans="1:13" s="45" customFormat="1" ht="6" customHeight="1">
      <c r="B57" s="54"/>
      <c r="C57" s="120"/>
      <c r="D57" s="120"/>
      <c r="E57" s="120"/>
      <c r="F57" s="121" t="s">
        <v>1</v>
      </c>
      <c r="G57" s="120"/>
      <c r="H57" s="210"/>
    </row>
    <row r="58" spans="1:13" s="45" customFormat="1" ht="15.75">
      <c r="F58" s="47"/>
      <c r="H58" s="210"/>
    </row>
    <row r="59" spans="1:13" s="45" customFormat="1" ht="15.75">
      <c r="H59" s="210"/>
    </row>
    <row r="60" spans="1:13" s="45" customFormat="1" ht="21">
      <c r="A60" s="129" t="s">
        <v>161</v>
      </c>
      <c r="H60" s="210"/>
    </row>
    <row r="61" spans="1:13" s="45" customFormat="1" ht="15.75">
      <c r="A61" s="149"/>
      <c r="B61" s="157"/>
      <c r="C61" s="138"/>
      <c r="D61" s="138"/>
      <c r="E61" s="138"/>
      <c r="F61" s="139"/>
      <c r="G61" s="123"/>
      <c r="H61" s="210"/>
    </row>
    <row r="62" spans="1:13" s="45" customFormat="1" ht="15.75">
      <c r="A62" s="149"/>
      <c r="B62" s="147" t="s">
        <v>162</v>
      </c>
      <c r="C62" s="154"/>
      <c r="D62" s="48"/>
      <c r="E62" s="148"/>
      <c r="F62" s="227">
        <f>E75</f>
        <v>0</v>
      </c>
      <c r="G62" s="230">
        <f>F62</f>
        <v>0</v>
      </c>
      <c r="H62" s="213"/>
    </row>
    <row r="63" spans="1:13" s="45" customFormat="1" ht="33.75" customHeight="1">
      <c r="A63" s="149"/>
      <c r="B63" s="383" t="s">
        <v>163</v>
      </c>
      <c r="C63" s="383"/>
      <c r="D63" s="383"/>
      <c r="E63" s="383"/>
      <c r="F63" s="228">
        <f>E87</f>
        <v>0</v>
      </c>
      <c r="G63" s="230">
        <f>MIN(F63:F64)</f>
        <v>0</v>
      </c>
      <c r="H63" s="210"/>
    </row>
    <row r="64" spans="1:13" s="45" customFormat="1" ht="31.5" customHeight="1">
      <c r="A64" s="137" t="s">
        <v>1</v>
      </c>
      <c r="B64" s="383" t="s">
        <v>164</v>
      </c>
      <c r="C64" s="383"/>
      <c r="D64" s="383"/>
      <c r="E64" s="383"/>
      <c r="F64" s="229">
        <f>E94</f>
        <v>0</v>
      </c>
      <c r="G64" s="233"/>
      <c r="H64" s="214"/>
      <c r="I64" s="149"/>
    </row>
    <row r="65" spans="1:9" s="45" customFormat="1" ht="15.75">
      <c r="A65" s="149"/>
      <c r="B65" s="158"/>
      <c r="C65" s="49"/>
      <c r="D65" s="49"/>
      <c r="E65" s="49"/>
      <c r="F65" s="144"/>
      <c r="G65" s="142"/>
      <c r="H65" s="214"/>
      <c r="I65" s="149"/>
    </row>
    <row r="66" spans="1:9" s="45" customFormat="1" ht="15.75">
      <c r="A66" s="137" t="s">
        <v>1</v>
      </c>
      <c r="B66" s="384" t="s">
        <v>165</v>
      </c>
      <c r="C66" s="385"/>
      <c r="D66" s="385"/>
      <c r="E66" s="385"/>
      <c r="F66" s="143"/>
      <c r="G66" s="231" t="e">
        <f>IF(G62/G63&gt;=1,0,1-(G62/G63))</f>
        <v>#DIV/0!</v>
      </c>
      <c r="H66" s="215"/>
      <c r="I66" s="149" t="s">
        <v>1</v>
      </c>
    </row>
    <row r="67" spans="1:9" s="45" customFormat="1" ht="18.75">
      <c r="A67" s="149"/>
      <c r="B67" s="386" t="s">
        <v>166</v>
      </c>
      <c r="C67" s="387"/>
      <c r="D67" s="387"/>
      <c r="E67" s="387"/>
      <c r="F67" s="145"/>
      <c r="G67" s="232" t="e">
        <f>-1*(G66*H33)</f>
        <v>#DIV/0!</v>
      </c>
      <c r="H67" s="216">
        <f>IF(D108="Yes",0,G67)</f>
        <v>0</v>
      </c>
      <c r="I67" s="149"/>
    </row>
    <row r="68" spans="1:9" s="45" customFormat="1" ht="15.75">
      <c r="A68" s="149"/>
      <c r="B68" s="158"/>
      <c r="C68" s="49"/>
      <c r="D68" s="49"/>
      <c r="E68" s="49"/>
      <c r="F68" s="141"/>
      <c r="G68" s="141"/>
      <c r="H68" s="217" t="s">
        <v>1</v>
      </c>
      <c r="I68" s="149"/>
    </row>
    <row r="69" spans="1:9" s="45" customFormat="1" ht="15.75">
      <c r="A69" s="149"/>
      <c r="B69" s="159" t="s">
        <v>167</v>
      </c>
      <c r="C69" s="55" t="s">
        <v>168</v>
      </c>
      <c r="D69" s="56" t="s">
        <v>169</v>
      </c>
      <c r="E69" s="56" t="s">
        <v>170</v>
      </c>
      <c r="F69" s="146"/>
      <c r="G69" s="146"/>
      <c r="H69" s="218"/>
      <c r="I69" s="149"/>
    </row>
    <row r="70" spans="1:9" s="45" customFormat="1" ht="15.75">
      <c r="A70" s="149"/>
      <c r="B70" s="160" t="s">
        <v>171</v>
      </c>
      <c r="C70" s="52"/>
      <c r="D70" s="155"/>
      <c r="E70" s="52"/>
      <c r="F70" s="146"/>
      <c r="G70" s="146"/>
      <c r="H70" s="218"/>
      <c r="I70" s="149"/>
    </row>
    <row r="71" spans="1:9" s="45" customFormat="1" ht="15.75">
      <c r="A71" s="149"/>
      <c r="B71" s="161" t="s">
        <v>172</v>
      </c>
      <c r="C71" s="164">
        <v>0</v>
      </c>
      <c r="D71" s="156"/>
      <c r="E71" s="141"/>
      <c r="F71" s="141"/>
      <c r="G71" s="141"/>
      <c r="H71" s="217"/>
      <c r="I71" s="149"/>
    </row>
    <row r="72" spans="1:9" s="45" customFormat="1" ht="15.75">
      <c r="A72" s="149"/>
      <c r="B72" s="161" t="s">
        <v>173</v>
      </c>
      <c r="C72" s="164">
        <v>0</v>
      </c>
      <c r="D72" s="156" t="s">
        <v>1</v>
      </c>
      <c r="E72" s="141"/>
      <c r="F72" s="141"/>
      <c r="G72" s="141"/>
      <c r="H72" s="217"/>
      <c r="I72" s="149"/>
    </row>
    <row r="73" spans="1:9" s="45" customFormat="1" ht="15.75">
      <c r="A73" s="149"/>
      <c r="B73" s="161" t="s">
        <v>174</v>
      </c>
      <c r="C73" s="164">
        <v>0</v>
      </c>
      <c r="D73" s="156">
        <f>(SUM(C71:C73))/3</f>
        <v>0</v>
      </c>
      <c r="E73" s="141"/>
      <c r="F73" s="141"/>
      <c r="G73" s="141"/>
      <c r="H73" s="217"/>
      <c r="I73" s="149"/>
    </row>
    <row r="74" spans="1:9" s="45" customFormat="1" ht="15.75">
      <c r="A74" s="149"/>
      <c r="B74" s="161" t="s">
        <v>175</v>
      </c>
      <c r="C74" s="164">
        <v>0</v>
      </c>
      <c r="D74" s="156" t="s">
        <v>1</v>
      </c>
      <c r="E74" s="141"/>
      <c r="F74" s="141"/>
      <c r="G74" s="141"/>
      <c r="H74" s="217"/>
      <c r="I74" s="149"/>
    </row>
    <row r="75" spans="1:9" s="45" customFormat="1" ht="15.75">
      <c r="A75" s="149"/>
      <c r="B75" s="161" t="s">
        <v>176</v>
      </c>
      <c r="C75" s="164">
        <v>0</v>
      </c>
      <c r="D75" s="156">
        <f>(SUM(C73:C75)/3)</f>
        <v>0</v>
      </c>
      <c r="E75" s="165">
        <f>(SUM(D72:D75))/2</f>
        <v>0</v>
      </c>
      <c r="F75" s="53"/>
      <c r="G75" s="53"/>
      <c r="H75" s="218"/>
      <c r="I75" s="149"/>
    </row>
    <row r="76" spans="1:9" s="45" customFormat="1" ht="15.75">
      <c r="A76" s="149"/>
      <c r="B76" s="161" t="s">
        <v>1</v>
      </c>
      <c r="C76" s="165"/>
      <c r="D76" s="144" t="s">
        <v>1</v>
      </c>
      <c r="E76" s="165"/>
      <c r="F76" s="53"/>
      <c r="G76" s="53"/>
      <c r="H76" s="218"/>
      <c r="I76" s="149"/>
    </row>
    <row r="77" spans="1:9" s="45" customFormat="1" ht="15.75">
      <c r="A77" s="149"/>
      <c r="B77" s="160" t="s">
        <v>177</v>
      </c>
      <c r="C77" s="165"/>
      <c r="D77" s="144" t="s">
        <v>1</v>
      </c>
      <c r="E77" s="165"/>
      <c r="F77" s="51"/>
      <c r="G77" s="149"/>
      <c r="H77" s="210"/>
    </row>
    <row r="78" spans="1:9" s="45" customFormat="1" ht="15.75">
      <c r="A78" s="149"/>
      <c r="B78" s="161">
        <v>43511</v>
      </c>
      <c r="C78" s="164">
        <v>0</v>
      </c>
      <c r="D78" s="144"/>
      <c r="E78" s="165"/>
      <c r="F78" s="51"/>
      <c r="G78" s="149"/>
      <c r="H78" s="210"/>
    </row>
    <row r="79" spans="1:9" s="45" customFormat="1" ht="15.75">
      <c r="A79" s="149"/>
      <c r="B79" s="161">
        <v>43524</v>
      </c>
      <c r="C79" s="164">
        <v>0</v>
      </c>
      <c r="D79" s="144"/>
      <c r="E79" s="165"/>
      <c r="F79" s="51"/>
      <c r="G79" s="149"/>
      <c r="H79" s="210"/>
    </row>
    <row r="80" spans="1:9" s="45" customFormat="1" ht="15.75">
      <c r="A80" s="149"/>
      <c r="B80" s="161">
        <v>43539</v>
      </c>
      <c r="C80" s="164">
        <v>0</v>
      </c>
      <c r="D80" s="156">
        <f>(SUM(C78:C80))/3</f>
        <v>0</v>
      </c>
      <c r="E80" s="165"/>
      <c r="F80" s="51"/>
      <c r="G80" s="149"/>
      <c r="H80" s="210"/>
    </row>
    <row r="81" spans="1:8" s="45" customFormat="1" ht="15.75">
      <c r="A81" s="149"/>
      <c r="B81" s="161">
        <v>43555</v>
      </c>
      <c r="C81" s="164">
        <v>0</v>
      </c>
      <c r="D81" s="156"/>
      <c r="E81" s="165"/>
      <c r="F81" s="51"/>
      <c r="G81" s="149"/>
      <c r="H81" s="210"/>
    </row>
    <row r="82" spans="1:8" s="45" customFormat="1" ht="15.75">
      <c r="A82" s="149"/>
      <c r="B82" s="161">
        <v>43570</v>
      </c>
      <c r="C82" s="164">
        <v>0</v>
      </c>
      <c r="D82" s="156">
        <f>(SUM(C80:C82))/3</f>
        <v>0</v>
      </c>
      <c r="E82" s="165"/>
      <c r="F82" s="51"/>
      <c r="G82" s="149"/>
      <c r="H82" s="210"/>
    </row>
    <row r="83" spans="1:8" s="45" customFormat="1" ht="15.75">
      <c r="A83" s="149"/>
      <c r="B83" s="161">
        <v>43585</v>
      </c>
      <c r="C83" s="164">
        <v>0</v>
      </c>
      <c r="D83" s="156"/>
      <c r="E83" s="165"/>
      <c r="F83" s="51"/>
      <c r="G83" s="149"/>
      <c r="H83" s="210"/>
    </row>
    <row r="84" spans="1:8" s="45" customFormat="1" ht="15.75">
      <c r="A84" s="149"/>
      <c r="B84" s="161">
        <v>43600</v>
      </c>
      <c r="C84" s="164">
        <v>0</v>
      </c>
      <c r="D84" s="156">
        <f>(SUM(C82:C84))/3</f>
        <v>0</v>
      </c>
      <c r="E84" s="165"/>
      <c r="F84" s="51"/>
      <c r="G84" s="149"/>
      <c r="H84" s="210"/>
    </row>
    <row r="85" spans="1:8" s="45" customFormat="1" ht="15.75">
      <c r="A85" s="149"/>
      <c r="B85" s="161">
        <v>43616</v>
      </c>
      <c r="C85" s="164">
        <v>0</v>
      </c>
      <c r="D85" s="156"/>
      <c r="E85" s="165"/>
      <c r="F85" s="51"/>
      <c r="G85" s="149"/>
      <c r="H85" s="210"/>
    </row>
    <row r="86" spans="1:8" s="45" customFormat="1" ht="15.75">
      <c r="A86" s="149"/>
      <c r="B86" s="161">
        <v>43631</v>
      </c>
      <c r="C86" s="164">
        <v>0</v>
      </c>
      <c r="D86" s="156">
        <f>(SUM(C84:C86))/3</f>
        <v>0</v>
      </c>
      <c r="E86" s="165" t="s">
        <v>1</v>
      </c>
      <c r="F86" s="51"/>
      <c r="G86" s="149"/>
      <c r="H86" s="210"/>
    </row>
    <row r="87" spans="1:8" s="45" customFormat="1" ht="15.75">
      <c r="A87" s="149"/>
      <c r="B87" s="161">
        <v>43646</v>
      </c>
      <c r="C87" s="164">
        <v>0</v>
      </c>
      <c r="D87" s="156">
        <f>((C86+C87)/2)*0.5</f>
        <v>0</v>
      </c>
      <c r="E87" s="165">
        <f>(SUM(D80:D87))/4.5</f>
        <v>0</v>
      </c>
      <c r="F87" s="51"/>
      <c r="G87" s="149"/>
      <c r="H87" s="210"/>
    </row>
    <row r="88" spans="1:8" s="45" customFormat="1" ht="15.75">
      <c r="A88" s="149"/>
      <c r="B88" s="161"/>
      <c r="C88" s="165"/>
      <c r="D88" s="144"/>
      <c r="E88" s="141"/>
      <c r="F88" s="51"/>
      <c r="G88" s="149"/>
      <c r="H88" s="210"/>
    </row>
    <row r="89" spans="1:8" s="45" customFormat="1" ht="15.75">
      <c r="A89" s="149"/>
      <c r="B89" s="160" t="s">
        <v>178</v>
      </c>
      <c r="C89" s="165"/>
      <c r="D89" s="144"/>
      <c r="E89" s="141"/>
      <c r="F89" s="51"/>
      <c r="G89" s="149"/>
      <c r="H89" s="210"/>
    </row>
    <row r="90" spans="1:8" s="45" customFormat="1" ht="15.75">
      <c r="A90" s="149"/>
      <c r="B90" s="161">
        <v>43831</v>
      </c>
      <c r="C90" s="164">
        <v>0</v>
      </c>
      <c r="D90" s="144"/>
      <c r="E90" s="141"/>
      <c r="F90" s="51"/>
      <c r="G90" s="149"/>
      <c r="H90" s="210"/>
    </row>
    <row r="91" spans="1:8" s="45" customFormat="1" ht="15.75">
      <c r="A91" s="149"/>
      <c r="B91" s="161">
        <v>43845</v>
      </c>
      <c r="C91" s="164">
        <v>0</v>
      </c>
      <c r="D91" s="144"/>
      <c r="E91" s="141"/>
      <c r="F91" s="51"/>
      <c r="G91" s="149"/>
      <c r="H91" s="210"/>
    </row>
    <row r="92" spans="1:8" s="45" customFormat="1" ht="15.75">
      <c r="A92" s="149"/>
      <c r="B92" s="161">
        <v>43861</v>
      </c>
      <c r="C92" s="164">
        <v>0</v>
      </c>
      <c r="D92" s="156">
        <f>(SUM(C90:C92))/3</f>
        <v>0</v>
      </c>
      <c r="E92" s="141"/>
      <c r="F92" s="51"/>
      <c r="G92" s="149"/>
      <c r="H92" s="210"/>
    </row>
    <row r="93" spans="1:8" s="45" customFormat="1" ht="15.75">
      <c r="A93" s="149"/>
      <c r="B93" s="161">
        <v>43876</v>
      </c>
      <c r="C93" s="164">
        <v>0</v>
      </c>
      <c r="D93" s="156"/>
      <c r="E93" s="141"/>
      <c r="F93" s="51"/>
      <c r="G93" s="149"/>
      <c r="H93" s="210"/>
    </row>
    <row r="94" spans="1:8" s="45" customFormat="1" ht="15.75">
      <c r="B94" s="161">
        <v>43890</v>
      </c>
      <c r="C94" s="164">
        <v>0</v>
      </c>
      <c r="D94" s="156">
        <f>(SUM(C92:C94))/3</f>
        <v>0</v>
      </c>
      <c r="E94" s="165">
        <f>(D92+D94)/2</f>
        <v>0</v>
      </c>
      <c r="F94" s="51"/>
      <c r="G94" s="149"/>
      <c r="H94" s="210"/>
    </row>
    <row r="95" spans="1:8" s="45" customFormat="1" ht="15.75">
      <c r="B95" s="162" t="s">
        <v>1</v>
      </c>
      <c r="C95" s="120"/>
      <c r="D95" s="120"/>
      <c r="E95" s="120"/>
      <c r="F95" s="120"/>
      <c r="G95" s="120"/>
      <c r="H95" s="210"/>
    </row>
    <row r="96" spans="1:8" s="45" customFormat="1" ht="15.75">
      <c r="H96" s="210"/>
    </row>
    <row r="97" spans="1:8" s="45" customFormat="1" ht="21">
      <c r="A97" s="129" t="s">
        <v>128</v>
      </c>
      <c r="H97" s="210"/>
    </row>
    <row r="98" spans="1:8" s="45" customFormat="1" ht="21">
      <c r="A98" s="129"/>
      <c r="B98" s="163"/>
      <c r="C98" s="123"/>
      <c r="D98" s="123"/>
      <c r="E98" s="123"/>
      <c r="F98" s="123"/>
      <c r="G98" s="123"/>
      <c r="H98" s="210"/>
    </row>
    <row r="99" spans="1:8" s="45" customFormat="1" ht="21">
      <c r="A99" s="129"/>
      <c r="B99" s="170" t="s">
        <v>179</v>
      </c>
      <c r="C99" s="149"/>
      <c r="D99" s="149"/>
      <c r="E99" s="149"/>
      <c r="F99" s="149"/>
      <c r="G99" s="234">
        <f>-1*'4) Reduction in Wages Worksheet'!G35</f>
        <v>0</v>
      </c>
      <c r="H99" s="216">
        <f>IF(D112="Yes",0,G99)</f>
        <v>0</v>
      </c>
    </row>
    <row r="100" spans="1:8" s="45" customFormat="1" ht="21">
      <c r="A100" s="129"/>
      <c r="B100" s="54"/>
      <c r="C100" s="120"/>
      <c r="D100" s="120"/>
      <c r="E100" s="120"/>
      <c r="F100" s="120"/>
      <c r="G100" s="120"/>
      <c r="H100" s="210"/>
    </row>
    <row r="101" spans="1:8" s="45" customFormat="1" ht="21">
      <c r="A101" s="129"/>
      <c r="H101" s="210"/>
    </row>
    <row r="102" spans="1:8" s="45" customFormat="1" ht="21">
      <c r="A102" s="129" t="s">
        <v>180</v>
      </c>
      <c r="H102" s="210"/>
    </row>
    <row r="103" spans="1:8" s="45" customFormat="1" ht="6.95" customHeight="1">
      <c r="A103" s="129"/>
      <c r="B103" s="163"/>
      <c r="C103" s="123"/>
      <c r="D103" s="123"/>
      <c r="E103" s="123"/>
      <c r="F103" s="123"/>
      <c r="G103" s="123"/>
      <c r="H103" s="210"/>
    </row>
    <row r="104" spans="1:8" s="45" customFormat="1" ht="21">
      <c r="A104" s="129"/>
      <c r="B104" s="170" t="s">
        <v>181</v>
      </c>
      <c r="C104" s="167">
        <f>C93</f>
        <v>0</v>
      </c>
      <c r="D104" s="149"/>
      <c r="E104" s="149"/>
      <c r="F104" s="149"/>
      <c r="G104" s="149"/>
      <c r="H104" s="210"/>
    </row>
    <row r="105" spans="1:8" s="45" customFormat="1" ht="15.75">
      <c r="B105" s="170" t="s">
        <v>182</v>
      </c>
      <c r="C105" s="168">
        <v>0</v>
      </c>
      <c r="D105" s="149"/>
      <c r="E105" s="169" t="s">
        <v>183</v>
      </c>
      <c r="F105" s="149"/>
      <c r="G105" s="149"/>
      <c r="H105" s="210"/>
    </row>
    <row r="106" spans="1:8">
      <c r="B106" s="170" t="s">
        <v>184</v>
      </c>
      <c r="C106" s="166">
        <f>C104-C105</f>
        <v>0</v>
      </c>
      <c r="D106" s="169"/>
      <c r="E106" s="169" t="s">
        <v>185</v>
      </c>
      <c r="F106" s="169"/>
      <c r="G106" s="169"/>
      <c r="H106" s="215"/>
    </row>
    <row r="107" spans="1:8">
      <c r="B107" s="170" t="s">
        <v>186</v>
      </c>
      <c r="C107" s="269"/>
      <c r="D107" s="169"/>
      <c r="E107" s="169" t="s">
        <v>187</v>
      </c>
      <c r="F107" s="169"/>
      <c r="G107" s="310"/>
      <c r="H107" s="339"/>
    </row>
    <row r="108" spans="1:8">
      <c r="B108" s="170" t="s">
        <v>188</v>
      </c>
      <c r="C108" s="169"/>
      <c r="D108" s="235" t="str">
        <f>IF(AND(C106&gt;=0,C107&gt;=C106),"Yes","No")</f>
        <v>Yes</v>
      </c>
      <c r="E108" s="57" t="s">
        <v>189</v>
      </c>
      <c r="F108" s="169"/>
      <c r="G108" s="310"/>
      <c r="H108" s="339"/>
    </row>
    <row r="109" spans="1:8">
      <c r="B109" s="170"/>
      <c r="C109" s="169"/>
      <c r="D109" s="169"/>
      <c r="E109" s="169"/>
      <c r="F109" s="169"/>
      <c r="G109" s="169"/>
      <c r="H109" s="215"/>
    </row>
    <row r="110" spans="1:8">
      <c r="B110" s="170" t="s">
        <v>190</v>
      </c>
      <c r="C110" s="237">
        <f>'4) Reduction in Wages Worksheet'!B39</f>
        <v>0</v>
      </c>
      <c r="D110" s="169"/>
      <c r="E110" s="169"/>
      <c r="F110" s="169"/>
      <c r="G110" s="169"/>
      <c r="H110" s="215"/>
    </row>
    <row r="111" spans="1:8">
      <c r="B111" s="170" t="s">
        <v>191</v>
      </c>
      <c r="C111" s="237">
        <f>'4) Reduction in Wages Worksheet'!B40</f>
        <v>0</v>
      </c>
      <c r="D111" s="169"/>
      <c r="E111" s="169"/>
      <c r="F111" s="169"/>
      <c r="G111" s="169"/>
      <c r="H111" s="215"/>
    </row>
    <row r="112" spans="1:8">
      <c r="B112" s="170"/>
      <c r="C112" s="169"/>
      <c r="D112" s="235" t="str">
        <f>IF(C111=C110,"Yes","No")</f>
        <v>Yes</v>
      </c>
      <c r="E112" s="169"/>
      <c r="F112" s="169"/>
      <c r="G112" s="169"/>
      <c r="H112" s="215"/>
    </row>
    <row r="113" spans="2:8">
      <c r="B113" s="171"/>
      <c r="C113" s="172"/>
      <c r="D113" s="172"/>
      <c r="E113" s="172"/>
      <c r="F113" s="172"/>
      <c r="G113" s="172"/>
      <c r="H113" s="215"/>
    </row>
    <row r="114" spans="2:8">
      <c r="B114" s="57" t="s">
        <v>1</v>
      </c>
      <c r="H114" s="215"/>
    </row>
    <row r="115" spans="2:8">
      <c r="H115" s="215"/>
    </row>
    <row r="116" spans="2:8" ht="19.5" thickBot="1">
      <c r="B116" s="292" t="s">
        <v>192</v>
      </c>
      <c r="H116" s="219" t="e">
        <f>IF(SUM(H99+H67+H33)&lt;0,0,SUM(H99+H67+H33))</f>
        <v>#VALUE!</v>
      </c>
    </row>
    <row r="117" spans="2:8" ht="19.5" thickTop="1">
      <c r="B117" s="292" t="s">
        <v>193</v>
      </c>
      <c r="H117" s="220" t="e">
        <f>H116/F23</f>
        <v>#VALUE!</v>
      </c>
    </row>
    <row r="118" spans="2:8">
      <c r="H118" s="221"/>
    </row>
  </sheetData>
  <sheetProtection password="D616" sheet="1" formatCells="0" formatColumns="0" formatRows="0" insertColumns="0" insertRows="0" insertHyperlinks="0" deleteColumns="0" deleteRows="0" selectLockedCells="1" sort="0" autoFilter="0" pivotTables="0"/>
  <mergeCells count="9">
    <mergeCell ref="B64:E64"/>
    <mergeCell ref="B66:E66"/>
    <mergeCell ref="B67:E67"/>
    <mergeCell ref="B1:F1"/>
    <mergeCell ref="I38:M38"/>
    <mergeCell ref="B28:D28"/>
    <mergeCell ref="B30:E30"/>
    <mergeCell ref="B63:E63"/>
    <mergeCell ref="B6:F6"/>
  </mergeCells>
  <phoneticPr fontId="21" type="noConversion"/>
  <pageMargins left="0.7" right="0.7" top="0.75" bottom="0.75" header="0.3" footer="0.3"/>
  <pageSetup scale="48" orientation="portrait" horizontalDpi="1200" verticalDpi="1200" r:id="rId1"/>
  <rowBreaks count="1" manualBreakCount="1">
    <brk id="96"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A8585-AB6E-4389-B411-34DA4522AD7A}">
  <dimension ref="A1:H40"/>
  <sheetViews>
    <sheetView workbookViewId="0">
      <selection activeCell="A3" sqref="A3"/>
    </sheetView>
  </sheetViews>
  <sheetFormatPr defaultRowHeight="15"/>
  <cols>
    <col min="1" max="1" width="45.42578125" style="57" customWidth="1"/>
    <col min="2" max="3" width="28.140625" style="57" customWidth="1"/>
    <col min="4" max="4" width="12.7109375" style="57" customWidth="1"/>
    <col min="5" max="5" width="17.85546875" style="57" customWidth="1"/>
    <col min="6" max="8" width="17" style="57" customWidth="1"/>
    <col min="9" max="16384" width="9.140625" style="57"/>
  </cols>
  <sheetData>
    <row r="1" spans="1:8" ht="33.75">
      <c r="A1" s="398" t="s">
        <v>194</v>
      </c>
      <c r="B1" s="398"/>
      <c r="C1" s="398"/>
      <c r="D1" s="398"/>
      <c r="E1" s="398"/>
      <c r="F1" s="398"/>
      <c r="G1" s="398"/>
      <c r="H1" s="398"/>
    </row>
    <row r="2" spans="1:8" ht="33.75">
      <c r="A2" s="398" t="s">
        <v>195</v>
      </c>
      <c r="B2" s="398"/>
      <c r="C2" s="398"/>
      <c r="D2" s="398"/>
      <c r="E2" s="398"/>
      <c r="F2" s="398"/>
      <c r="G2" s="398"/>
      <c r="H2" s="398"/>
    </row>
    <row r="3" spans="1:8" s="412" customFormat="1" ht="15.75" customHeight="1">
      <c r="A3" s="410" t="s">
        <v>4</v>
      </c>
      <c r="B3" s="411"/>
      <c r="C3" s="411"/>
      <c r="D3" s="411"/>
      <c r="E3" s="411"/>
      <c r="F3" s="411"/>
      <c r="G3" s="411"/>
      <c r="H3" s="411"/>
    </row>
    <row r="4" spans="1:8" s="412" customFormat="1" ht="15.75" customHeight="1">
      <c r="A4" s="411"/>
      <c r="B4" s="411"/>
      <c r="C4" s="411"/>
      <c r="D4" s="411"/>
      <c r="E4" s="411"/>
      <c r="F4" s="411"/>
      <c r="G4" s="411"/>
      <c r="H4" s="411"/>
    </row>
    <row r="5" spans="1:8" ht="15.75">
      <c r="A5" s="45" t="s">
        <v>6</v>
      </c>
    </row>
    <row r="7" spans="1:8">
      <c r="A7" s="196" t="s">
        <v>196</v>
      </c>
    </row>
    <row r="8" spans="1:8">
      <c r="A8" s="337" t="s">
        <v>197</v>
      </c>
    </row>
    <row r="9" spans="1:8">
      <c r="A9" s="196"/>
    </row>
    <row r="10" spans="1:8" ht="90">
      <c r="A10" s="242" t="s">
        <v>198</v>
      </c>
      <c r="B10" s="242" t="s">
        <v>199</v>
      </c>
      <c r="C10" s="242" t="s">
        <v>200</v>
      </c>
      <c r="D10" s="242" t="s">
        <v>201</v>
      </c>
      <c r="E10" s="242" t="s">
        <v>202</v>
      </c>
      <c r="F10" s="242" t="s">
        <v>203</v>
      </c>
      <c r="G10" s="242" t="s">
        <v>204</v>
      </c>
      <c r="H10" s="242" t="s">
        <v>205</v>
      </c>
    </row>
    <row r="11" spans="1:8">
      <c r="A11" s="243" t="s">
        <v>206</v>
      </c>
      <c r="B11" s="244">
        <v>0</v>
      </c>
      <c r="C11" s="244">
        <f>'6) Per Payroll PPP Calc'!B15*'6) Per Payroll PPP Calc'!$D$9</f>
        <v>0</v>
      </c>
      <c r="D11" s="239">
        <f>IF(B11=0,0,1-(C11/B11))</f>
        <v>0</v>
      </c>
      <c r="E11" s="240" t="str">
        <f>IF(D11&gt;0.25,"Yes","No")</f>
        <v>No</v>
      </c>
      <c r="F11" s="241">
        <f>IF(E11="Yes",8*(C11/52),0)</f>
        <v>0</v>
      </c>
      <c r="G11" s="241">
        <f>IF(E11="Yes",((8/52)*0.75*B11)-F11,0)</f>
        <v>0</v>
      </c>
      <c r="H11" s="240" t="s">
        <v>207</v>
      </c>
    </row>
    <row r="12" spans="1:8">
      <c r="A12" s="243" t="s">
        <v>208</v>
      </c>
      <c r="B12" s="244">
        <v>0</v>
      </c>
      <c r="C12" s="244">
        <f>'6) Per Payroll PPP Calc'!B16*'6) Per Payroll PPP Calc'!$D$9</f>
        <v>0</v>
      </c>
      <c r="D12" s="236">
        <f t="shared" ref="D12:D30" si="0">IF(B12=0,0,1-(C12/B12))</f>
        <v>0</v>
      </c>
      <c r="E12" s="237" t="str">
        <f t="shared" ref="E12:E30" si="1">IF(D12&gt;0.25,"Yes","No")</f>
        <v>No</v>
      </c>
      <c r="F12" s="238">
        <f t="shared" ref="F12:F19" si="2">IF(E12="Yes",8*(C12/52),0)</f>
        <v>0</v>
      </c>
      <c r="G12" s="238">
        <f t="shared" ref="G12:G19" si="3">IF(E12="Yes",((8/52)*0.75*B12)-F12,0)</f>
        <v>0</v>
      </c>
      <c r="H12" s="237"/>
    </row>
    <row r="13" spans="1:8">
      <c r="A13" s="243" t="s">
        <v>209</v>
      </c>
      <c r="B13" s="244">
        <v>0</v>
      </c>
      <c r="C13" s="244">
        <f>'6) Per Payroll PPP Calc'!B17*'6) Per Payroll PPP Calc'!$D$9</f>
        <v>0</v>
      </c>
      <c r="D13" s="236">
        <f t="shared" si="0"/>
        <v>0</v>
      </c>
      <c r="E13" s="237" t="str">
        <f t="shared" si="1"/>
        <v>No</v>
      </c>
      <c r="F13" s="238">
        <f t="shared" si="2"/>
        <v>0</v>
      </c>
      <c r="G13" s="238">
        <f t="shared" si="3"/>
        <v>0</v>
      </c>
      <c r="H13" s="237"/>
    </row>
    <row r="14" spans="1:8">
      <c r="A14" s="243" t="s">
        <v>210</v>
      </c>
      <c r="B14" s="244">
        <v>0</v>
      </c>
      <c r="C14" s="244">
        <f>'6) Per Payroll PPP Calc'!B18*'6) Per Payroll PPP Calc'!$D$9</f>
        <v>0</v>
      </c>
      <c r="D14" s="236">
        <f t="shared" si="0"/>
        <v>0</v>
      </c>
      <c r="E14" s="237" t="str">
        <f t="shared" si="1"/>
        <v>No</v>
      </c>
      <c r="F14" s="238">
        <f t="shared" si="2"/>
        <v>0</v>
      </c>
      <c r="G14" s="238">
        <f t="shared" si="3"/>
        <v>0</v>
      </c>
      <c r="H14" s="237"/>
    </row>
    <row r="15" spans="1:8">
      <c r="A15" s="243" t="s">
        <v>211</v>
      </c>
      <c r="B15" s="244">
        <v>0</v>
      </c>
      <c r="C15" s="244">
        <f>'6) Per Payroll PPP Calc'!B19*'6) Per Payroll PPP Calc'!$D$9</f>
        <v>0</v>
      </c>
      <c r="D15" s="236">
        <f t="shared" si="0"/>
        <v>0</v>
      </c>
      <c r="E15" s="237" t="str">
        <f t="shared" si="1"/>
        <v>No</v>
      </c>
      <c r="F15" s="238">
        <f t="shared" si="2"/>
        <v>0</v>
      </c>
      <c r="G15" s="238">
        <f t="shared" si="3"/>
        <v>0</v>
      </c>
      <c r="H15" s="237"/>
    </row>
    <row r="16" spans="1:8">
      <c r="A16" s="243" t="s">
        <v>212</v>
      </c>
      <c r="B16" s="244">
        <v>0</v>
      </c>
      <c r="C16" s="244">
        <f>'6) Per Payroll PPP Calc'!B20*'6) Per Payroll PPP Calc'!$D$9</f>
        <v>0</v>
      </c>
      <c r="D16" s="236">
        <f t="shared" si="0"/>
        <v>0</v>
      </c>
      <c r="E16" s="237" t="str">
        <f t="shared" si="1"/>
        <v>No</v>
      </c>
      <c r="F16" s="238">
        <f t="shared" si="2"/>
        <v>0</v>
      </c>
      <c r="G16" s="238">
        <f>IF(E16="Yes",((8/52)*0.75*B16)-F16,0)</f>
        <v>0</v>
      </c>
      <c r="H16" s="237"/>
    </row>
    <row r="17" spans="1:8">
      <c r="A17" s="243" t="s">
        <v>213</v>
      </c>
      <c r="B17" s="244">
        <v>0</v>
      </c>
      <c r="C17" s="244">
        <f>'6) Per Payroll PPP Calc'!B21*'6) Per Payroll PPP Calc'!$D$9</f>
        <v>0</v>
      </c>
      <c r="D17" s="236">
        <f t="shared" si="0"/>
        <v>0</v>
      </c>
      <c r="E17" s="237" t="str">
        <f t="shared" si="1"/>
        <v>No</v>
      </c>
      <c r="F17" s="238">
        <f t="shared" si="2"/>
        <v>0</v>
      </c>
      <c r="G17" s="238">
        <f t="shared" si="3"/>
        <v>0</v>
      </c>
      <c r="H17" s="237"/>
    </row>
    <row r="18" spans="1:8">
      <c r="A18" s="243" t="s">
        <v>214</v>
      </c>
      <c r="B18" s="244">
        <v>0</v>
      </c>
      <c r="C18" s="244">
        <f>'6) Per Payroll PPP Calc'!B22*'6) Per Payroll PPP Calc'!$D$9</f>
        <v>0</v>
      </c>
      <c r="D18" s="236">
        <f t="shared" si="0"/>
        <v>0</v>
      </c>
      <c r="E18" s="237" t="str">
        <f t="shared" si="1"/>
        <v>No</v>
      </c>
      <c r="F18" s="238">
        <f t="shared" si="2"/>
        <v>0</v>
      </c>
      <c r="G18" s="238">
        <f t="shared" si="3"/>
        <v>0</v>
      </c>
      <c r="H18" s="237"/>
    </row>
    <row r="19" spans="1:8">
      <c r="A19" s="243" t="s">
        <v>215</v>
      </c>
      <c r="B19" s="244">
        <v>0</v>
      </c>
      <c r="C19" s="244">
        <f>'6) Per Payroll PPP Calc'!B23*'6) Per Payroll PPP Calc'!$D$9</f>
        <v>0</v>
      </c>
      <c r="D19" s="236">
        <f t="shared" si="0"/>
        <v>0</v>
      </c>
      <c r="E19" s="237" t="str">
        <f t="shared" si="1"/>
        <v>No</v>
      </c>
      <c r="F19" s="238">
        <f t="shared" si="2"/>
        <v>0</v>
      </c>
      <c r="G19" s="238">
        <f t="shared" si="3"/>
        <v>0</v>
      </c>
      <c r="H19" s="237"/>
    </row>
    <row r="20" spans="1:8">
      <c r="A20" s="243" t="s">
        <v>216</v>
      </c>
      <c r="B20" s="244">
        <v>0</v>
      </c>
      <c r="C20" s="244">
        <f>'6) Per Payroll PPP Calc'!B24*'6) Per Payroll PPP Calc'!$D$9</f>
        <v>0</v>
      </c>
      <c r="D20" s="236">
        <f t="shared" si="0"/>
        <v>0</v>
      </c>
      <c r="E20" s="237" t="str">
        <f t="shared" si="1"/>
        <v>No</v>
      </c>
      <c r="F20" s="238"/>
      <c r="G20" s="238"/>
      <c r="H20" s="237"/>
    </row>
    <row r="21" spans="1:8">
      <c r="A21" s="243" t="s">
        <v>217</v>
      </c>
      <c r="B21" s="244">
        <v>0</v>
      </c>
      <c r="C21" s="244">
        <f>'6) Per Payroll PPP Calc'!B25*'6) Per Payroll PPP Calc'!$D$9</f>
        <v>0</v>
      </c>
      <c r="D21" s="236">
        <f t="shared" ref="D21:D22" si="4">IF(B21=0,0,1-(C21/B21))</f>
        <v>0</v>
      </c>
      <c r="E21" s="237" t="str">
        <f t="shared" ref="E21:E22" si="5">IF(D21&gt;0.25,"Yes","No")</f>
        <v>No</v>
      </c>
      <c r="F21" s="238"/>
      <c r="G21" s="238"/>
      <c r="H21" s="237"/>
    </row>
    <row r="22" spans="1:8">
      <c r="A22" s="243" t="s">
        <v>218</v>
      </c>
      <c r="B22" s="244">
        <v>0</v>
      </c>
      <c r="C22" s="244">
        <f>'6) Per Payroll PPP Calc'!B26*'6) Per Payroll PPP Calc'!$D$9</f>
        <v>0</v>
      </c>
      <c r="D22" s="236">
        <f t="shared" si="4"/>
        <v>0</v>
      </c>
      <c r="E22" s="237" t="str">
        <f t="shared" si="5"/>
        <v>No</v>
      </c>
      <c r="F22" s="238"/>
      <c r="G22" s="238"/>
      <c r="H22" s="237"/>
    </row>
    <row r="23" spans="1:8">
      <c r="A23" s="243" t="s">
        <v>219</v>
      </c>
      <c r="B23" s="244">
        <v>0</v>
      </c>
      <c r="C23" s="244">
        <f>'6) Per Payroll PPP Calc'!B27*'6) Per Payroll PPP Calc'!$D$9</f>
        <v>0</v>
      </c>
      <c r="D23" s="236">
        <f t="shared" si="0"/>
        <v>0</v>
      </c>
      <c r="E23" s="237" t="str">
        <f t="shared" si="1"/>
        <v>No</v>
      </c>
      <c r="F23" s="238"/>
      <c r="G23" s="238"/>
      <c r="H23" s="237"/>
    </row>
    <row r="24" spans="1:8">
      <c r="A24" s="243" t="s">
        <v>220</v>
      </c>
      <c r="B24" s="244">
        <v>0</v>
      </c>
      <c r="C24" s="244">
        <f>'6) Per Payroll PPP Calc'!B28*'6) Per Payroll PPP Calc'!$D$9</f>
        <v>0</v>
      </c>
      <c r="D24" s="236">
        <f t="shared" si="0"/>
        <v>0</v>
      </c>
      <c r="E24" s="237" t="str">
        <f t="shared" si="1"/>
        <v>No</v>
      </c>
      <c r="F24" s="238"/>
      <c r="G24" s="238"/>
      <c r="H24" s="237"/>
    </row>
    <row r="25" spans="1:8">
      <c r="A25" s="243" t="s">
        <v>221</v>
      </c>
      <c r="B25" s="244">
        <v>0</v>
      </c>
      <c r="C25" s="244">
        <f>'6) Per Payroll PPP Calc'!B29*'6) Per Payroll PPP Calc'!$D$9</f>
        <v>0</v>
      </c>
      <c r="D25" s="236">
        <f t="shared" ref="D25" si="6">IF(B25=0,0,1-(C25/B25))</f>
        <v>0</v>
      </c>
      <c r="E25" s="237" t="str">
        <f t="shared" ref="E25" si="7">IF(D25&gt;0.25,"Yes","No")</f>
        <v>No</v>
      </c>
      <c r="F25" s="238"/>
      <c r="G25" s="238"/>
      <c r="H25" s="237"/>
    </row>
    <row r="26" spans="1:8">
      <c r="A26" s="243" t="s">
        <v>222</v>
      </c>
      <c r="B26" s="244">
        <v>0</v>
      </c>
      <c r="C26" s="244">
        <f>'6) Per Payroll PPP Calc'!B30*'6) Per Payroll PPP Calc'!$D$9</f>
        <v>0</v>
      </c>
      <c r="D26" s="236">
        <f t="shared" si="0"/>
        <v>0</v>
      </c>
      <c r="E26" s="237" t="str">
        <f t="shared" si="1"/>
        <v>No</v>
      </c>
      <c r="F26" s="238"/>
      <c r="G26" s="238"/>
      <c r="H26" s="237"/>
    </row>
    <row r="27" spans="1:8">
      <c r="A27" s="243" t="s">
        <v>223</v>
      </c>
      <c r="B27" s="244">
        <v>0</v>
      </c>
      <c r="C27" s="244">
        <f>'6) Per Payroll PPP Calc'!B31*'6) Per Payroll PPP Calc'!$D$9</f>
        <v>0</v>
      </c>
      <c r="D27" s="236">
        <f t="shared" si="0"/>
        <v>0</v>
      </c>
      <c r="E27" s="237" t="str">
        <f t="shared" si="1"/>
        <v>No</v>
      </c>
      <c r="F27" s="238"/>
      <c r="G27" s="238"/>
      <c r="H27" s="237"/>
    </row>
    <row r="28" spans="1:8">
      <c r="A28" s="243" t="s">
        <v>224</v>
      </c>
      <c r="B28" s="244">
        <v>0</v>
      </c>
      <c r="C28" s="244">
        <f>'6) Per Payroll PPP Calc'!B32*'6) Per Payroll PPP Calc'!$D$9</f>
        <v>0</v>
      </c>
      <c r="D28" s="236">
        <f t="shared" si="0"/>
        <v>0</v>
      </c>
      <c r="E28" s="237" t="str">
        <f t="shared" si="1"/>
        <v>No</v>
      </c>
      <c r="F28" s="238"/>
      <c r="G28" s="238"/>
      <c r="H28" s="237"/>
    </row>
    <row r="29" spans="1:8">
      <c r="A29" s="243" t="s">
        <v>225</v>
      </c>
      <c r="B29" s="244">
        <v>0</v>
      </c>
      <c r="C29" s="244">
        <f>'6) Per Payroll PPP Calc'!B33*'6) Per Payroll PPP Calc'!$D$9</f>
        <v>0</v>
      </c>
      <c r="D29" s="236">
        <f t="shared" si="0"/>
        <v>0</v>
      </c>
      <c r="E29" s="237" t="str">
        <f t="shared" si="1"/>
        <v>No</v>
      </c>
      <c r="F29" s="238"/>
      <c r="G29" s="238"/>
      <c r="H29" s="237"/>
    </row>
    <row r="30" spans="1:8">
      <c r="A30" s="243" t="s">
        <v>226</v>
      </c>
      <c r="B30" s="244">
        <v>0</v>
      </c>
      <c r="C30" s="244">
        <f>'6) Per Payroll PPP Calc'!B34*'6) Per Payroll PPP Calc'!$D$9</f>
        <v>0</v>
      </c>
      <c r="D30" s="236">
        <f t="shared" si="0"/>
        <v>0</v>
      </c>
      <c r="E30" s="237" t="str">
        <f t="shared" si="1"/>
        <v>No</v>
      </c>
      <c r="F30" s="238"/>
      <c r="G30" s="238"/>
      <c r="H30" s="237"/>
    </row>
    <row r="31" spans="1:8">
      <c r="A31" s="243" t="s">
        <v>227</v>
      </c>
      <c r="B31" s="244">
        <v>0</v>
      </c>
      <c r="C31" s="244">
        <f>'6) Per Payroll PPP Calc'!B35*'6) Per Payroll PPP Calc'!$D$9</f>
        <v>0</v>
      </c>
      <c r="D31" s="236">
        <f t="shared" ref="D31:D33" si="8">IF(B31=0,0,1-(C31/B31))</f>
        <v>0</v>
      </c>
      <c r="E31" s="237" t="str">
        <f t="shared" ref="E31:E33" si="9">IF(D31&gt;0.25,"Yes","No")</f>
        <v>No</v>
      </c>
      <c r="F31" s="238"/>
      <c r="G31" s="238"/>
      <c r="H31" s="237"/>
    </row>
    <row r="32" spans="1:8">
      <c r="A32" s="243" t="s">
        <v>228</v>
      </c>
      <c r="B32" s="244">
        <v>0</v>
      </c>
      <c r="C32" s="244">
        <f>'6) Per Payroll PPP Calc'!B36*'6) Per Payroll PPP Calc'!$D$9</f>
        <v>0</v>
      </c>
      <c r="D32" s="236">
        <f t="shared" si="8"/>
        <v>0</v>
      </c>
      <c r="E32" s="237" t="str">
        <f t="shared" si="9"/>
        <v>No</v>
      </c>
      <c r="F32" s="238"/>
      <c r="G32" s="238"/>
      <c r="H32" s="237"/>
    </row>
    <row r="33" spans="1:8">
      <c r="A33" s="243" t="s">
        <v>229</v>
      </c>
      <c r="B33" s="244">
        <f>'6) Per Payroll PPP Calc'!B37*26</f>
        <v>0</v>
      </c>
      <c r="C33" s="244">
        <f>'6) Per Payroll PPP Calc'!B37*'6) Per Payroll PPP Calc'!$D$9</f>
        <v>0</v>
      </c>
      <c r="D33" s="236">
        <f t="shared" si="8"/>
        <v>0</v>
      </c>
      <c r="E33" s="237" t="str">
        <f t="shared" si="9"/>
        <v>No</v>
      </c>
      <c r="F33" s="238"/>
      <c r="G33" s="238"/>
      <c r="H33" s="237"/>
    </row>
    <row r="34" spans="1:8">
      <c r="A34" s="344"/>
    </row>
    <row r="35" spans="1:8">
      <c r="A35" s="242" t="s">
        <v>230</v>
      </c>
      <c r="G35" s="293">
        <f>SUM(G11:G33)</f>
        <v>0</v>
      </c>
    </row>
    <row r="36" spans="1:8">
      <c r="A36" s="242"/>
      <c r="G36" s="245"/>
    </row>
    <row r="37" spans="1:8">
      <c r="A37" s="397" t="s">
        <v>231</v>
      </c>
      <c r="B37" s="397"/>
      <c r="C37" s="397"/>
      <c r="D37" s="397"/>
      <c r="E37" s="397"/>
    </row>
    <row r="38" spans="1:8">
      <c r="A38" s="344"/>
      <c r="B38" s="344"/>
      <c r="C38" s="344"/>
      <c r="D38" s="344"/>
      <c r="E38" s="344"/>
    </row>
    <row r="39" spans="1:8">
      <c r="A39" s="344" t="s">
        <v>232</v>
      </c>
      <c r="B39" s="294">
        <f>COUNTIF(E11:E33,"Yes")</f>
        <v>0</v>
      </c>
    </row>
    <row r="40" spans="1:8">
      <c r="A40" s="344" t="s">
        <v>233</v>
      </c>
      <c r="B40" s="221">
        <f>COUNTIF(H11:H33,"Yes")</f>
        <v>0</v>
      </c>
    </row>
  </sheetData>
  <sheetProtection password="D196" sheet="1" formatCells="0" formatColumns="0" formatRows="0" insertColumns="0" insertRows="0" insertHyperlinks="0" deleteColumns="0" deleteRows="0" sort="0" autoFilter="0" pivotTables="0"/>
  <mergeCells count="3">
    <mergeCell ref="A37:E37"/>
    <mergeCell ref="A1:H1"/>
    <mergeCell ref="A2:H2"/>
  </mergeCells>
  <conditionalFormatting sqref="F11:F20 H12:H20 H23:H24 F23:F24 F26:F33 H26:H33">
    <cfRule type="expression" dxfId="10" priority="16">
      <formula>$E11="No"</formula>
    </cfRule>
    <cfRule type="expression" dxfId="9" priority="17">
      <formula>$E11="Yes"</formula>
    </cfRule>
  </conditionalFormatting>
  <conditionalFormatting sqref="G11:G20 G23:G24 G26:G33">
    <cfRule type="expression" dxfId="8" priority="15">
      <formula>$E11="No"</formula>
    </cfRule>
  </conditionalFormatting>
  <conditionalFormatting sqref="H11">
    <cfRule type="expression" dxfId="7" priority="13">
      <formula>$E11="No"</formula>
    </cfRule>
    <cfRule type="expression" dxfId="6" priority="14">
      <formula>$E11="Yes"</formula>
    </cfRule>
  </conditionalFormatting>
  <conditionalFormatting sqref="F21:F22 H21:H22">
    <cfRule type="expression" dxfId="5" priority="5">
      <formula>$E21="No"</formula>
    </cfRule>
    <cfRule type="expression" dxfId="4" priority="6">
      <formula>$E21="Yes"</formula>
    </cfRule>
  </conditionalFormatting>
  <conditionalFormatting sqref="G21:G22">
    <cfRule type="expression" dxfId="3" priority="4">
      <formula>$E21="No"</formula>
    </cfRule>
  </conditionalFormatting>
  <conditionalFormatting sqref="F25 H25">
    <cfRule type="expression" dxfId="2" priority="2">
      <formula>$E25="No"</formula>
    </cfRule>
    <cfRule type="expression" dxfId="1" priority="3">
      <formula>$E25="Yes"</formula>
    </cfRule>
  </conditionalFormatting>
  <conditionalFormatting sqref="G25">
    <cfRule type="expression" dxfId="0" priority="1">
      <formula>$E25="No"</formula>
    </cfRule>
  </conditionalFormatting>
  <dataValidations count="1">
    <dataValidation type="list" allowBlank="1" showInputMessage="1" showErrorMessage="1" sqref="H11:H33" xr:uid="{FABFAC33-3B0F-4342-B73F-5DC3DB9AA745}">
      <formula1>"Yes, 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5E1D9-7AB8-4A61-BE7D-29A5ABD59212}">
  <dimension ref="A1:R45"/>
  <sheetViews>
    <sheetView workbookViewId="0">
      <selection activeCell="A3" sqref="A3"/>
    </sheetView>
  </sheetViews>
  <sheetFormatPr defaultRowHeight="15"/>
  <cols>
    <col min="1" max="1" width="14.42578125" style="57" bestFit="1" customWidth="1"/>
    <col min="2" max="2" width="1.7109375" style="57" customWidth="1"/>
    <col min="3" max="3" width="51.5703125" style="57" customWidth="1"/>
    <col min="4" max="4" width="1.7109375" style="57" customWidth="1"/>
    <col min="5" max="5" width="15.7109375" style="57" customWidth="1"/>
    <col min="6" max="6" width="1.7109375" style="57" customWidth="1"/>
    <col min="7" max="7" width="15.85546875" style="57" customWidth="1"/>
    <col min="8" max="8" width="1.7109375" style="57" customWidth="1"/>
    <col min="9" max="9" width="16" style="57" customWidth="1"/>
    <col min="10" max="10" width="1.7109375" style="57" customWidth="1"/>
    <col min="11" max="11" width="14.7109375" style="57" customWidth="1"/>
    <col min="12" max="12" width="3.7109375" style="57" customWidth="1"/>
    <col min="13" max="13" width="15.28515625" style="57" customWidth="1"/>
    <col min="14" max="14" width="1.7109375" style="57" customWidth="1"/>
    <col min="15" max="15" width="17.85546875" style="57" customWidth="1"/>
    <col min="16" max="16" width="17.140625" style="57" customWidth="1"/>
    <col min="17" max="17" width="1.7109375" style="57" customWidth="1"/>
    <col min="18" max="16384" width="9.140625" style="57"/>
  </cols>
  <sheetData>
    <row r="1" spans="1:16" ht="33.75">
      <c r="A1" s="398" t="s">
        <v>234</v>
      </c>
      <c r="B1" s="398"/>
      <c r="C1" s="398"/>
      <c r="D1" s="398"/>
      <c r="E1" s="398"/>
      <c r="F1" s="398"/>
      <c r="G1" s="398"/>
      <c r="H1" s="398"/>
      <c r="I1" s="398"/>
      <c r="J1" s="398"/>
      <c r="K1" s="398"/>
      <c r="L1" s="398"/>
      <c r="M1" s="398"/>
      <c r="N1" s="398"/>
      <c r="O1" s="398"/>
    </row>
    <row r="2" spans="1:16" ht="33.75">
      <c r="A2" s="398" t="s">
        <v>235</v>
      </c>
      <c r="B2" s="398"/>
      <c r="C2" s="398"/>
      <c r="D2" s="398"/>
      <c r="E2" s="398"/>
      <c r="F2" s="398"/>
      <c r="G2" s="398"/>
      <c r="H2" s="398"/>
      <c r="I2" s="398"/>
      <c r="J2" s="398"/>
      <c r="K2" s="398"/>
      <c r="L2" s="398"/>
      <c r="M2" s="398"/>
      <c r="N2" s="398"/>
      <c r="O2" s="398"/>
    </row>
    <row r="3" spans="1:16" ht="15.75" customHeight="1">
      <c r="A3" s="410" t="s">
        <v>4</v>
      </c>
      <c r="B3" s="295"/>
      <c r="C3" s="295"/>
      <c r="D3" s="295"/>
      <c r="E3" s="295"/>
      <c r="F3" s="295"/>
      <c r="G3" s="295"/>
      <c r="H3" s="295"/>
      <c r="I3" s="295"/>
      <c r="J3" s="295"/>
      <c r="K3" s="295"/>
      <c r="L3" s="295"/>
      <c r="M3" s="295"/>
      <c r="N3" s="295"/>
      <c r="O3" s="295"/>
    </row>
    <row r="4" spans="1:16" ht="15.75" customHeight="1">
      <c r="A4" s="295"/>
      <c r="B4" s="295"/>
      <c r="C4" s="295"/>
      <c r="D4" s="295"/>
      <c r="E4" s="295"/>
      <c r="F4" s="295"/>
      <c r="G4" s="295"/>
      <c r="H4" s="295"/>
      <c r="I4" s="295"/>
      <c r="J4" s="295"/>
      <c r="K4" s="295"/>
      <c r="L4" s="295"/>
      <c r="M4" s="295"/>
      <c r="N4" s="295"/>
      <c r="O4" s="295"/>
    </row>
    <row r="5" spans="1:16">
      <c r="A5" s="196" t="s">
        <v>236</v>
      </c>
    </row>
    <row r="7" spans="1:16">
      <c r="A7" s="57" t="s">
        <v>237</v>
      </c>
      <c r="C7" s="296" t="s">
        <v>1</v>
      </c>
    </row>
    <row r="8" spans="1:16">
      <c r="A8" s="57" t="s">
        <v>238</v>
      </c>
      <c r="C8" s="297" t="e">
        <f>C7+55</f>
        <v>#VALUE!</v>
      </c>
    </row>
    <row r="9" spans="1:16">
      <c r="A9" s="196"/>
      <c r="B9" s="196"/>
      <c r="C9" s="196"/>
      <c r="D9" s="196"/>
      <c r="E9" s="196"/>
      <c r="F9" s="196"/>
      <c r="G9" s="196"/>
      <c r="H9" s="196"/>
      <c r="I9" s="196"/>
      <c r="J9" s="196"/>
      <c r="K9" s="196"/>
      <c r="L9" s="196"/>
      <c r="M9" s="196"/>
      <c r="N9" s="196"/>
      <c r="O9" s="196"/>
      <c r="P9" s="196"/>
    </row>
    <row r="10" spans="1:16">
      <c r="A10" s="196"/>
      <c r="B10" s="196"/>
      <c r="C10" s="196"/>
      <c r="D10" s="196"/>
      <c r="E10" s="399" t="s">
        <v>239</v>
      </c>
      <c r="F10" s="400"/>
      <c r="G10" s="400"/>
      <c r="H10" s="400"/>
      <c r="I10" s="400"/>
      <c r="J10" s="400"/>
      <c r="K10" s="400"/>
      <c r="L10" s="400"/>
      <c r="M10" s="400"/>
      <c r="N10" s="400"/>
      <c r="O10" s="401"/>
      <c r="P10" s="196"/>
    </row>
    <row r="11" spans="1:16">
      <c r="A11" s="196"/>
      <c r="B11" s="196"/>
      <c r="C11" s="196"/>
      <c r="D11" s="196"/>
      <c r="E11" s="399" t="s">
        <v>240</v>
      </c>
      <c r="F11" s="400"/>
      <c r="G11" s="400"/>
      <c r="H11" s="400"/>
      <c r="I11" s="400"/>
      <c r="J11" s="400"/>
      <c r="K11" s="401"/>
      <c r="L11" s="298"/>
      <c r="M11" s="400" t="s">
        <v>241</v>
      </c>
      <c r="N11" s="400"/>
      <c r="O11" s="401"/>
      <c r="P11" s="196"/>
    </row>
    <row r="12" spans="1:16" ht="45">
      <c r="A12" s="299" t="s">
        <v>242</v>
      </c>
      <c r="B12" s="299"/>
      <c r="C12" s="299" t="s">
        <v>243</v>
      </c>
      <c r="D12" s="300"/>
      <c r="E12" s="301" t="s">
        <v>244</v>
      </c>
      <c r="F12" s="302"/>
      <c r="G12" s="303" t="s">
        <v>245</v>
      </c>
      <c r="H12" s="302"/>
      <c r="I12" s="303" t="s">
        <v>246</v>
      </c>
      <c r="J12" s="302"/>
      <c r="K12" s="304" t="s">
        <v>247</v>
      </c>
      <c r="L12" s="305"/>
      <c r="M12" s="306" t="s">
        <v>248</v>
      </c>
      <c r="N12" s="307"/>
      <c r="O12" s="308" t="s">
        <v>249</v>
      </c>
      <c r="P12" s="196"/>
    </row>
    <row r="13" spans="1:16">
      <c r="E13" s="309"/>
      <c r="F13" s="169"/>
      <c r="G13" s="169"/>
      <c r="H13" s="169"/>
      <c r="I13" s="169"/>
      <c r="J13" s="169"/>
      <c r="K13" s="310"/>
      <c r="L13" s="169"/>
      <c r="M13" s="169"/>
      <c r="N13" s="169"/>
      <c r="O13" s="310"/>
    </row>
    <row r="14" spans="1:16">
      <c r="A14" s="311"/>
      <c r="B14" s="312"/>
      <c r="C14" s="312"/>
      <c r="D14" s="312"/>
      <c r="E14" s="313">
        <v>0</v>
      </c>
      <c r="F14" s="314"/>
      <c r="G14" s="314">
        <f>'6) Per Payroll PPP Calc'!G45</f>
        <v>0</v>
      </c>
      <c r="H14" s="314"/>
      <c r="I14" s="314"/>
      <c r="J14" s="314"/>
      <c r="K14" s="315">
        <f>'6) Per Payroll PPP Calc'!F45</f>
        <v>0</v>
      </c>
      <c r="L14" s="314"/>
      <c r="M14" s="314"/>
      <c r="N14" s="314"/>
      <c r="O14" s="315"/>
    </row>
    <row r="15" spans="1:16">
      <c r="A15" s="316"/>
      <c r="B15" s="249"/>
      <c r="C15" s="249"/>
      <c r="D15" s="249"/>
      <c r="E15" s="317"/>
      <c r="F15" s="249"/>
      <c r="G15" s="249"/>
      <c r="H15" s="249"/>
      <c r="I15" s="249"/>
      <c r="J15" s="249"/>
      <c r="K15" s="249"/>
      <c r="L15" s="317"/>
      <c r="M15" s="249"/>
      <c r="N15" s="249"/>
      <c r="O15" s="318"/>
    </row>
    <row r="16" spans="1:16">
      <c r="A16" s="311"/>
      <c r="B16" s="319"/>
      <c r="C16" s="319"/>
      <c r="D16" s="319"/>
      <c r="E16" s="320"/>
      <c r="F16" s="319"/>
      <c r="G16" s="319"/>
      <c r="H16" s="319"/>
      <c r="I16" s="319"/>
      <c r="J16" s="319"/>
      <c r="K16" s="319"/>
      <c r="L16" s="320"/>
      <c r="M16" s="319"/>
      <c r="N16" s="319"/>
      <c r="O16" s="321"/>
    </row>
    <row r="17" spans="1:15">
      <c r="A17" s="316"/>
      <c r="E17" s="317"/>
      <c r="F17" s="322"/>
      <c r="G17" s="322"/>
      <c r="H17" s="322"/>
      <c r="I17" s="322"/>
      <c r="J17" s="322"/>
      <c r="K17" s="318"/>
      <c r="L17" s="322"/>
      <c r="M17" s="322"/>
      <c r="N17" s="322"/>
      <c r="O17" s="318"/>
    </row>
    <row r="18" spans="1:15">
      <c r="A18" s="311"/>
      <c r="B18" s="312"/>
      <c r="C18" s="312"/>
      <c r="D18" s="312"/>
      <c r="E18" s="320"/>
      <c r="F18" s="323"/>
      <c r="G18" s="323"/>
      <c r="H18" s="323"/>
      <c r="I18" s="323"/>
      <c r="J18" s="323"/>
      <c r="K18" s="321"/>
      <c r="L18" s="323"/>
      <c r="M18" s="323"/>
      <c r="N18" s="323"/>
      <c r="O18" s="321"/>
    </row>
    <row r="19" spans="1:15">
      <c r="E19" s="317"/>
      <c r="F19" s="322"/>
      <c r="G19" s="322"/>
      <c r="H19" s="322"/>
      <c r="I19" s="322"/>
      <c r="J19" s="322"/>
      <c r="K19" s="318"/>
      <c r="L19" s="322"/>
      <c r="M19" s="322"/>
      <c r="N19" s="322"/>
      <c r="O19" s="318"/>
    </row>
    <row r="20" spans="1:15">
      <c r="A20" s="312"/>
      <c r="B20" s="312"/>
      <c r="C20" s="312"/>
      <c r="D20" s="312"/>
      <c r="E20" s="320"/>
      <c r="F20" s="323"/>
      <c r="G20" s="323"/>
      <c r="H20" s="323"/>
      <c r="I20" s="323"/>
      <c r="J20" s="323"/>
      <c r="K20" s="321"/>
      <c r="L20" s="323"/>
      <c r="M20" s="323"/>
      <c r="N20" s="323"/>
      <c r="O20" s="321"/>
    </row>
    <row r="21" spans="1:15">
      <c r="E21" s="317"/>
      <c r="F21" s="322"/>
      <c r="G21" s="322"/>
      <c r="H21" s="322"/>
      <c r="I21" s="322"/>
      <c r="J21" s="322"/>
      <c r="K21" s="318"/>
      <c r="L21" s="322"/>
      <c r="M21" s="322"/>
      <c r="N21" s="322"/>
      <c r="O21" s="318"/>
    </row>
    <row r="22" spans="1:15">
      <c r="A22" s="312"/>
      <c r="B22" s="312"/>
      <c r="C22" s="312"/>
      <c r="D22" s="312"/>
      <c r="E22" s="320"/>
      <c r="F22" s="323"/>
      <c r="G22" s="323"/>
      <c r="H22" s="323"/>
      <c r="I22" s="323"/>
      <c r="J22" s="323"/>
      <c r="K22" s="321"/>
      <c r="L22" s="323"/>
      <c r="M22" s="323"/>
      <c r="N22" s="323"/>
      <c r="O22" s="321"/>
    </row>
    <row r="23" spans="1:15">
      <c r="E23" s="317"/>
      <c r="F23" s="322"/>
      <c r="G23" s="322"/>
      <c r="H23" s="322"/>
      <c r="I23" s="322"/>
      <c r="J23" s="322"/>
      <c r="K23" s="318"/>
      <c r="L23" s="322"/>
      <c r="M23" s="322"/>
      <c r="N23" s="322"/>
      <c r="O23" s="318"/>
    </row>
    <row r="24" spans="1:15">
      <c r="A24" s="312"/>
      <c r="B24" s="312"/>
      <c r="C24" s="312"/>
      <c r="D24" s="312"/>
      <c r="E24" s="320"/>
      <c r="F24" s="323"/>
      <c r="G24" s="323"/>
      <c r="H24" s="323"/>
      <c r="I24" s="323"/>
      <c r="J24" s="323"/>
      <c r="K24" s="321"/>
      <c r="L24" s="323"/>
      <c r="M24" s="323"/>
      <c r="N24" s="323"/>
      <c r="O24" s="321"/>
    </row>
    <row r="25" spans="1:15">
      <c r="E25" s="317"/>
      <c r="F25" s="322"/>
      <c r="G25" s="322"/>
      <c r="H25" s="322"/>
      <c r="I25" s="322"/>
      <c r="J25" s="322"/>
      <c r="K25" s="318"/>
      <c r="L25" s="322"/>
      <c r="M25" s="322"/>
      <c r="N25" s="322"/>
      <c r="O25" s="318"/>
    </row>
    <row r="26" spans="1:15">
      <c r="A26" s="312"/>
      <c r="B26" s="312"/>
      <c r="C26" s="312"/>
      <c r="D26" s="312"/>
      <c r="E26" s="320"/>
      <c r="F26" s="323"/>
      <c r="G26" s="323"/>
      <c r="H26" s="323"/>
      <c r="I26" s="323"/>
      <c r="J26" s="323"/>
      <c r="K26" s="321"/>
      <c r="L26" s="323"/>
      <c r="M26" s="323"/>
      <c r="N26" s="323"/>
      <c r="O26" s="321"/>
    </row>
    <row r="27" spans="1:15">
      <c r="E27" s="317"/>
      <c r="F27" s="322"/>
      <c r="G27" s="322"/>
      <c r="H27" s="322"/>
      <c r="I27" s="322"/>
      <c r="J27" s="322"/>
      <c r="K27" s="318"/>
      <c r="L27" s="322"/>
      <c r="M27" s="322"/>
      <c r="N27" s="322"/>
      <c r="O27" s="318"/>
    </row>
    <row r="28" spans="1:15">
      <c r="A28" s="312"/>
      <c r="B28" s="312"/>
      <c r="C28" s="312"/>
      <c r="D28" s="312"/>
      <c r="E28" s="320"/>
      <c r="F28" s="323"/>
      <c r="G28" s="323"/>
      <c r="H28" s="323"/>
      <c r="I28" s="323"/>
      <c r="J28" s="323"/>
      <c r="K28" s="321"/>
      <c r="L28" s="323"/>
      <c r="M28" s="323"/>
      <c r="N28" s="323"/>
      <c r="O28" s="321"/>
    </row>
    <row r="29" spans="1:15">
      <c r="E29" s="317"/>
      <c r="F29" s="322"/>
      <c r="G29" s="322"/>
      <c r="H29" s="322"/>
      <c r="I29" s="322"/>
      <c r="J29" s="322"/>
      <c r="K29" s="318"/>
      <c r="L29" s="322"/>
      <c r="M29" s="322"/>
      <c r="N29" s="322"/>
      <c r="O29" s="318"/>
    </row>
    <row r="30" spans="1:15">
      <c r="A30" s="312"/>
      <c r="B30" s="312"/>
      <c r="C30" s="312"/>
      <c r="D30" s="312"/>
      <c r="E30" s="320"/>
      <c r="F30" s="323"/>
      <c r="G30" s="323"/>
      <c r="H30" s="323"/>
      <c r="I30" s="323"/>
      <c r="J30" s="323"/>
      <c r="K30" s="321"/>
      <c r="L30" s="323"/>
      <c r="M30" s="323"/>
      <c r="N30" s="323"/>
      <c r="O30" s="321"/>
    </row>
    <row r="31" spans="1:15">
      <c r="E31" s="317"/>
      <c r="F31" s="322"/>
      <c r="G31" s="322"/>
      <c r="H31" s="322"/>
      <c r="I31" s="322"/>
      <c r="J31" s="322"/>
      <c r="K31" s="318"/>
      <c r="L31" s="322"/>
      <c r="M31" s="322"/>
      <c r="N31" s="322"/>
      <c r="O31" s="318"/>
    </row>
    <row r="32" spans="1:15">
      <c r="A32" s="312"/>
      <c r="B32" s="312"/>
      <c r="C32" s="312"/>
      <c r="D32" s="312"/>
      <c r="E32" s="320"/>
      <c r="F32" s="323"/>
      <c r="G32" s="323"/>
      <c r="H32" s="323"/>
      <c r="I32" s="323"/>
      <c r="J32" s="323"/>
      <c r="K32" s="321"/>
      <c r="L32" s="323"/>
      <c r="M32" s="323"/>
      <c r="N32" s="323"/>
      <c r="O32" s="321"/>
    </row>
    <row r="33" spans="1:18">
      <c r="E33" s="317"/>
      <c r="F33" s="322"/>
      <c r="G33" s="322"/>
      <c r="H33" s="322"/>
      <c r="I33" s="322"/>
      <c r="J33" s="322"/>
      <c r="K33" s="318"/>
      <c r="L33" s="322"/>
      <c r="M33" s="322"/>
      <c r="N33" s="322"/>
      <c r="O33" s="318"/>
    </row>
    <row r="34" spans="1:18">
      <c r="A34" s="312"/>
      <c r="B34" s="312"/>
      <c r="C34" s="312"/>
      <c r="D34" s="312"/>
      <c r="E34" s="320"/>
      <c r="F34" s="323"/>
      <c r="G34" s="323"/>
      <c r="H34" s="323"/>
      <c r="I34" s="323"/>
      <c r="J34" s="323"/>
      <c r="K34" s="321"/>
      <c r="L34" s="323"/>
      <c r="M34" s="323"/>
      <c r="N34" s="323"/>
      <c r="O34" s="321"/>
    </row>
    <row r="35" spans="1:18">
      <c r="E35" s="317"/>
      <c r="F35" s="322"/>
      <c r="G35" s="322"/>
      <c r="H35" s="322"/>
      <c r="I35" s="322"/>
      <c r="J35" s="322"/>
      <c r="K35" s="318"/>
      <c r="L35" s="322"/>
      <c r="M35" s="322"/>
      <c r="N35" s="322"/>
      <c r="O35" s="318"/>
    </row>
    <row r="36" spans="1:18">
      <c r="A36" s="312"/>
      <c r="B36" s="312"/>
      <c r="C36" s="312"/>
      <c r="D36" s="312"/>
      <c r="E36" s="320"/>
      <c r="F36" s="323"/>
      <c r="G36" s="323"/>
      <c r="H36" s="323"/>
      <c r="I36" s="323"/>
      <c r="J36" s="323"/>
      <c r="K36" s="321"/>
      <c r="L36" s="323"/>
      <c r="M36" s="323"/>
      <c r="N36" s="323"/>
      <c r="O36" s="321"/>
    </row>
    <row r="37" spans="1:18">
      <c r="E37" s="317"/>
      <c r="F37" s="322"/>
      <c r="G37" s="322"/>
      <c r="H37" s="322"/>
      <c r="I37" s="322"/>
      <c r="J37" s="322"/>
      <c r="K37" s="318"/>
      <c r="L37" s="322"/>
      <c r="M37" s="322"/>
      <c r="N37" s="322"/>
      <c r="O37" s="318"/>
    </row>
    <row r="38" spans="1:18">
      <c r="A38" s="312"/>
      <c r="B38" s="312"/>
      <c r="C38" s="312"/>
      <c r="D38" s="312"/>
      <c r="E38" s="320"/>
      <c r="F38" s="323"/>
      <c r="G38" s="323"/>
      <c r="H38" s="323"/>
      <c r="I38" s="323"/>
      <c r="J38" s="323"/>
      <c r="K38" s="321"/>
      <c r="L38" s="323"/>
      <c r="M38" s="323"/>
      <c r="N38" s="323"/>
      <c r="O38" s="321"/>
    </row>
    <row r="39" spans="1:18">
      <c r="E39" s="317"/>
      <c r="F39" s="322"/>
      <c r="G39" s="322"/>
      <c r="H39" s="322"/>
      <c r="I39" s="322"/>
      <c r="J39" s="322"/>
      <c r="K39" s="318"/>
      <c r="L39" s="322"/>
      <c r="M39" s="322"/>
      <c r="N39" s="322"/>
      <c r="O39" s="318"/>
    </row>
    <row r="40" spans="1:18">
      <c r="A40" s="312"/>
      <c r="B40" s="312"/>
      <c r="C40" s="312"/>
      <c r="D40" s="312"/>
      <c r="E40" s="324"/>
      <c r="F40" s="325"/>
      <c r="G40" s="325"/>
      <c r="H40" s="325"/>
      <c r="I40" s="325"/>
      <c r="J40" s="325"/>
      <c r="K40" s="326"/>
      <c r="L40" s="325"/>
      <c r="M40" s="325"/>
      <c r="N40" s="325"/>
      <c r="O40" s="326"/>
    </row>
    <row r="42" spans="1:18">
      <c r="E42" s="329">
        <f>SUM(E13:E40)</f>
        <v>0</v>
      </c>
      <c r="F42" s="329"/>
      <c r="G42" s="329">
        <f>SUM(G13:G40)</f>
        <v>0</v>
      </c>
      <c r="H42" s="329"/>
      <c r="I42" s="329">
        <f>SUM(I13:I40)</f>
        <v>0</v>
      </c>
      <c r="J42" s="329"/>
      <c r="K42" s="329">
        <f>SUM(K13:K40)</f>
        <v>0</v>
      </c>
      <c r="L42" s="329"/>
      <c r="M42" s="329">
        <f>SUM(M13:M40)</f>
        <v>0</v>
      </c>
      <c r="N42" s="329"/>
      <c r="O42" s="329">
        <f>SUM(O13:O40)</f>
        <v>0</v>
      </c>
      <c r="P42" s="330">
        <f>SUM(E42:O42)</f>
        <v>0</v>
      </c>
      <c r="R42" s="327" t="s">
        <v>250</v>
      </c>
    </row>
    <row r="44" spans="1:18">
      <c r="I44" s="328" t="s">
        <v>251</v>
      </c>
      <c r="K44" s="331">
        <f>SUM(E42:K42)</f>
        <v>0</v>
      </c>
      <c r="M44" s="328" t="s">
        <v>252</v>
      </c>
      <c r="O44" s="331">
        <f>SUM(M42:O42)</f>
        <v>0</v>
      </c>
    </row>
    <row r="45" spans="1:18">
      <c r="I45" s="328" t="s">
        <v>253</v>
      </c>
      <c r="K45" s="332" t="e">
        <f>K44/P42</f>
        <v>#DIV/0!</v>
      </c>
      <c r="M45" s="328" t="s">
        <v>254</v>
      </c>
      <c r="O45" s="332" t="e">
        <f>O44/P42</f>
        <v>#DIV/0!</v>
      </c>
    </row>
  </sheetData>
  <sheetProtection password="D196" sheet="1" formatCells="0" formatColumns="0" formatRows="0" insertColumns="0" insertRows="0" insertHyperlinks="0" deleteColumns="0" deleteRows="0" sort="0" autoFilter="0" pivotTables="0"/>
  <mergeCells count="5">
    <mergeCell ref="E11:K11"/>
    <mergeCell ref="M11:O11"/>
    <mergeCell ref="E10:O10"/>
    <mergeCell ref="A1:O1"/>
    <mergeCell ref="A2:O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61743-D19B-4968-ADB9-061425862517}">
  <dimension ref="A1:H59"/>
  <sheetViews>
    <sheetView tabSelected="1" workbookViewId="0">
      <selection activeCell="A2" sqref="A2"/>
    </sheetView>
  </sheetViews>
  <sheetFormatPr defaultRowHeight="15"/>
  <cols>
    <col min="1" max="1" width="46.140625" style="57" bestFit="1" customWidth="1"/>
    <col min="2" max="2" width="21.28515625" style="57" customWidth="1"/>
    <col min="3" max="3" width="14.7109375" style="57" customWidth="1"/>
    <col min="4" max="4" width="14.28515625" style="57" customWidth="1"/>
    <col min="5" max="5" width="11.5703125" style="57" bestFit="1" customWidth="1"/>
    <col min="6" max="6" width="11" style="57" bestFit="1" customWidth="1"/>
    <col min="7" max="7" width="8.85546875" style="57" customWidth="1"/>
    <col min="8" max="8" width="20.5703125" style="57" bestFit="1" customWidth="1"/>
    <col min="9" max="16384" width="9.140625" style="57"/>
  </cols>
  <sheetData>
    <row r="1" spans="1:8" ht="33.75">
      <c r="A1" s="398" t="s">
        <v>255</v>
      </c>
      <c r="B1" s="398"/>
      <c r="C1" s="398"/>
      <c r="D1" s="398"/>
      <c r="E1" s="398"/>
      <c r="F1" s="398"/>
      <c r="G1" s="398"/>
      <c r="H1" s="398"/>
    </row>
    <row r="2" spans="1:8" ht="15.75">
      <c r="A2" s="410" t="s">
        <v>4</v>
      </c>
    </row>
    <row r="4" spans="1:8">
      <c r="A4" s="196" t="s">
        <v>256</v>
      </c>
    </row>
    <row r="6" spans="1:8">
      <c r="A6" s="277" t="s">
        <v>257</v>
      </c>
      <c r="B6" s="277"/>
    </row>
    <row r="8" spans="1:8">
      <c r="A8" s="246" t="s">
        <v>258</v>
      </c>
      <c r="C8" s="57" t="s">
        <v>259</v>
      </c>
    </row>
    <row r="9" spans="1:8">
      <c r="A9" s="247" t="s">
        <v>260</v>
      </c>
      <c r="C9" s="334" t="s">
        <v>261</v>
      </c>
      <c r="D9" s="333">
        <f>IF(C9=A54,52,IF(C9=A55,26,IF(C9=A56,24,IF(C9=A57,12,IF(C9=A58,4,IF(C9=A59,1,"Select From List"))))))</f>
        <v>24</v>
      </c>
    </row>
    <row r="11" spans="1:8">
      <c r="A11" s="57" t="s">
        <v>262</v>
      </c>
    </row>
    <row r="12" spans="1:8">
      <c r="A12" s="251">
        <f>100000/D9</f>
        <v>4166.666666666667</v>
      </c>
    </row>
    <row r="14" spans="1:8">
      <c r="B14" s="274" t="s">
        <v>263</v>
      </c>
      <c r="C14" s="274" t="s">
        <v>264</v>
      </c>
      <c r="D14" s="274" t="s">
        <v>265</v>
      </c>
      <c r="E14" s="274" t="s">
        <v>266</v>
      </c>
      <c r="F14" s="274" t="s">
        <v>264</v>
      </c>
      <c r="G14" s="274" t="s">
        <v>265</v>
      </c>
      <c r="H14" s="57" t="s">
        <v>267</v>
      </c>
    </row>
    <row r="15" spans="1:8">
      <c r="A15" s="57" t="s">
        <v>268</v>
      </c>
      <c r="B15" s="248">
        <v>0</v>
      </c>
      <c r="C15" s="248">
        <v>0</v>
      </c>
      <c r="D15" s="248">
        <v>0</v>
      </c>
      <c r="E15" s="335">
        <f>IF(B15&gt;$A$12,$A$12,B15)</f>
        <v>0</v>
      </c>
      <c r="F15" s="249">
        <f>C15</f>
        <v>0</v>
      </c>
      <c r="G15" s="249">
        <f>D15</f>
        <v>0</v>
      </c>
      <c r="H15" s="249">
        <f>SUM(E15:G15)</f>
        <v>0</v>
      </c>
    </row>
    <row r="16" spans="1:8">
      <c r="A16" s="57" t="s">
        <v>269</v>
      </c>
      <c r="B16" s="248">
        <v>0</v>
      </c>
      <c r="C16" s="248">
        <v>0</v>
      </c>
      <c r="D16" s="248">
        <v>0</v>
      </c>
      <c r="E16" s="335">
        <f t="shared" ref="E16:E44" si="0">IF(B16&gt;$A$12,$A$12,B16)</f>
        <v>0</v>
      </c>
      <c r="F16" s="249">
        <f>C16</f>
        <v>0</v>
      </c>
      <c r="G16" s="249">
        <f t="shared" ref="G16:G44" si="1">D16</f>
        <v>0</v>
      </c>
      <c r="H16" s="249">
        <f t="shared" ref="H16:H44" si="2">SUM(E16:G16)</f>
        <v>0</v>
      </c>
    </row>
    <row r="17" spans="1:8">
      <c r="A17" s="57" t="s">
        <v>270</v>
      </c>
      <c r="B17" s="248">
        <v>0</v>
      </c>
      <c r="C17" s="248">
        <v>0</v>
      </c>
      <c r="D17" s="248">
        <v>0</v>
      </c>
      <c r="E17" s="335">
        <f t="shared" si="0"/>
        <v>0</v>
      </c>
      <c r="F17" s="249">
        <f t="shared" ref="F17:F44" si="3">C17</f>
        <v>0</v>
      </c>
      <c r="G17" s="249">
        <f t="shared" si="1"/>
        <v>0</v>
      </c>
      <c r="H17" s="249">
        <f t="shared" si="2"/>
        <v>0</v>
      </c>
    </row>
    <row r="18" spans="1:8">
      <c r="A18" s="57" t="s">
        <v>271</v>
      </c>
      <c r="B18" s="248">
        <v>0</v>
      </c>
      <c r="C18" s="248">
        <v>0</v>
      </c>
      <c r="D18" s="248">
        <v>0</v>
      </c>
      <c r="E18" s="335">
        <f t="shared" si="0"/>
        <v>0</v>
      </c>
      <c r="F18" s="249">
        <f t="shared" si="3"/>
        <v>0</v>
      </c>
      <c r="G18" s="249">
        <f t="shared" si="1"/>
        <v>0</v>
      </c>
      <c r="H18" s="249">
        <f t="shared" si="2"/>
        <v>0</v>
      </c>
    </row>
    <row r="19" spans="1:8">
      <c r="A19" s="57" t="s">
        <v>272</v>
      </c>
      <c r="B19" s="248">
        <v>0</v>
      </c>
      <c r="C19" s="248">
        <v>0</v>
      </c>
      <c r="D19" s="248">
        <v>0</v>
      </c>
      <c r="E19" s="335">
        <f t="shared" si="0"/>
        <v>0</v>
      </c>
      <c r="F19" s="249">
        <f t="shared" si="3"/>
        <v>0</v>
      </c>
      <c r="G19" s="249">
        <f t="shared" si="1"/>
        <v>0</v>
      </c>
      <c r="H19" s="249">
        <f t="shared" si="2"/>
        <v>0</v>
      </c>
    </row>
    <row r="20" spans="1:8">
      <c r="A20" s="57" t="s">
        <v>273</v>
      </c>
      <c r="B20" s="248">
        <v>0</v>
      </c>
      <c r="C20" s="248">
        <v>0</v>
      </c>
      <c r="D20" s="248">
        <v>0</v>
      </c>
      <c r="E20" s="335">
        <f>IF(B20&gt;$A$12,$A$12,B20)</f>
        <v>0</v>
      </c>
      <c r="F20" s="249">
        <f t="shared" si="3"/>
        <v>0</v>
      </c>
      <c r="G20" s="249">
        <f t="shared" si="1"/>
        <v>0</v>
      </c>
      <c r="H20" s="249">
        <f t="shared" si="2"/>
        <v>0</v>
      </c>
    </row>
    <row r="21" spans="1:8">
      <c r="A21" s="57" t="s">
        <v>274</v>
      </c>
      <c r="B21" s="248">
        <v>0</v>
      </c>
      <c r="C21" s="248">
        <v>0</v>
      </c>
      <c r="D21" s="248">
        <v>0</v>
      </c>
      <c r="E21" s="335">
        <f t="shared" si="0"/>
        <v>0</v>
      </c>
      <c r="F21" s="249">
        <f t="shared" si="3"/>
        <v>0</v>
      </c>
      <c r="G21" s="249">
        <f t="shared" si="1"/>
        <v>0</v>
      </c>
      <c r="H21" s="249">
        <f t="shared" si="2"/>
        <v>0</v>
      </c>
    </row>
    <row r="22" spans="1:8">
      <c r="A22" s="57" t="s">
        <v>275</v>
      </c>
      <c r="B22" s="248">
        <v>0</v>
      </c>
      <c r="C22" s="248">
        <v>0</v>
      </c>
      <c r="D22" s="248">
        <v>0</v>
      </c>
      <c r="E22" s="335">
        <f t="shared" si="0"/>
        <v>0</v>
      </c>
      <c r="F22" s="249">
        <f t="shared" si="3"/>
        <v>0</v>
      </c>
      <c r="G22" s="249">
        <f t="shared" si="1"/>
        <v>0</v>
      </c>
      <c r="H22" s="249">
        <f t="shared" si="2"/>
        <v>0</v>
      </c>
    </row>
    <row r="23" spans="1:8">
      <c r="A23" s="57" t="s">
        <v>276</v>
      </c>
      <c r="B23" s="248">
        <v>0</v>
      </c>
      <c r="C23" s="248">
        <v>0</v>
      </c>
      <c r="D23" s="248">
        <v>0</v>
      </c>
      <c r="E23" s="335">
        <f t="shared" si="0"/>
        <v>0</v>
      </c>
      <c r="F23" s="249">
        <f t="shared" si="3"/>
        <v>0</v>
      </c>
      <c r="G23" s="249">
        <f t="shared" si="1"/>
        <v>0</v>
      </c>
      <c r="H23" s="249">
        <f t="shared" si="2"/>
        <v>0</v>
      </c>
    </row>
    <row r="24" spans="1:8">
      <c r="A24" s="169" t="s">
        <v>277</v>
      </c>
      <c r="B24" s="248">
        <v>0</v>
      </c>
      <c r="C24" s="248">
        <v>0</v>
      </c>
      <c r="D24" s="248">
        <v>0</v>
      </c>
      <c r="E24" s="335">
        <f t="shared" si="0"/>
        <v>0</v>
      </c>
      <c r="F24" s="249">
        <f t="shared" si="3"/>
        <v>0</v>
      </c>
      <c r="G24" s="249">
        <f t="shared" si="1"/>
        <v>0</v>
      </c>
      <c r="H24" s="249">
        <f t="shared" si="2"/>
        <v>0</v>
      </c>
    </row>
    <row r="25" spans="1:8">
      <c r="A25" s="275" t="s">
        <v>278</v>
      </c>
      <c r="B25" s="248">
        <v>0</v>
      </c>
      <c r="C25" s="248">
        <v>0</v>
      </c>
      <c r="D25" s="248">
        <v>0</v>
      </c>
      <c r="E25" s="336">
        <f t="shared" si="0"/>
        <v>0</v>
      </c>
      <c r="F25" s="249">
        <f t="shared" si="3"/>
        <v>0</v>
      </c>
      <c r="G25" s="249">
        <f t="shared" si="1"/>
        <v>0</v>
      </c>
      <c r="H25" s="249">
        <f t="shared" si="2"/>
        <v>0</v>
      </c>
    </row>
    <row r="26" spans="1:8">
      <c r="A26" s="275" t="s">
        <v>279</v>
      </c>
      <c r="B26" s="248">
        <v>0</v>
      </c>
      <c r="C26" s="248">
        <v>0</v>
      </c>
      <c r="D26" s="248">
        <v>0</v>
      </c>
      <c r="E26" s="336">
        <f t="shared" si="0"/>
        <v>0</v>
      </c>
      <c r="F26" s="249">
        <f t="shared" si="3"/>
        <v>0</v>
      </c>
      <c r="G26" s="249">
        <f t="shared" si="1"/>
        <v>0</v>
      </c>
      <c r="H26" s="249">
        <f t="shared" si="2"/>
        <v>0</v>
      </c>
    </row>
    <row r="27" spans="1:8">
      <c r="A27" s="275" t="s">
        <v>280</v>
      </c>
      <c r="B27" s="248">
        <v>0</v>
      </c>
      <c r="C27" s="248">
        <v>0</v>
      </c>
      <c r="D27" s="248">
        <v>0</v>
      </c>
      <c r="E27" s="336">
        <f t="shared" si="0"/>
        <v>0</v>
      </c>
      <c r="F27" s="249">
        <f t="shared" si="3"/>
        <v>0</v>
      </c>
      <c r="G27" s="249">
        <f t="shared" si="1"/>
        <v>0</v>
      </c>
      <c r="H27" s="249">
        <f t="shared" si="2"/>
        <v>0</v>
      </c>
    </row>
    <row r="28" spans="1:8">
      <c r="A28" s="275" t="s">
        <v>281</v>
      </c>
      <c r="B28" s="248">
        <v>0</v>
      </c>
      <c r="C28" s="248">
        <v>0</v>
      </c>
      <c r="D28" s="248">
        <v>0</v>
      </c>
      <c r="E28" s="336">
        <f t="shared" si="0"/>
        <v>0</v>
      </c>
      <c r="F28" s="249">
        <f t="shared" si="3"/>
        <v>0</v>
      </c>
      <c r="G28" s="249">
        <f t="shared" si="1"/>
        <v>0</v>
      </c>
      <c r="H28" s="249">
        <f t="shared" si="2"/>
        <v>0</v>
      </c>
    </row>
    <row r="29" spans="1:8">
      <c r="A29" s="275" t="s">
        <v>282</v>
      </c>
      <c r="B29" s="248">
        <v>0</v>
      </c>
      <c r="C29" s="248">
        <v>0</v>
      </c>
      <c r="D29" s="248">
        <v>0</v>
      </c>
      <c r="E29" s="336">
        <f t="shared" si="0"/>
        <v>0</v>
      </c>
      <c r="F29" s="249">
        <f t="shared" si="3"/>
        <v>0</v>
      </c>
      <c r="G29" s="249">
        <f t="shared" si="1"/>
        <v>0</v>
      </c>
      <c r="H29" s="249">
        <f t="shared" si="2"/>
        <v>0</v>
      </c>
    </row>
    <row r="30" spans="1:8">
      <c r="A30" s="275" t="s">
        <v>283</v>
      </c>
      <c r="B30" s="248">
        <v>0</v>
      </c>
      <c r="C30" s="248">
        <v>0</v>
      </c>
      <c r="D30" s="248">
        <v>0</v>
      </c>
      <c r="E30" s="336">
        <f t="shared" si="0"/>
        <v>0</v>
      </c>
      <c r="F30" s="249">
        <f t="shared" si="3"/>
        <v>0</v>
      </c>
      <c r="G30" s="249">
        <f t="shared" si="1"/>
        <v>0</v>
      </c>
      <c r="H30" s="249">
        <f t="shared" si="2"/>
        <v>0</v>
      </c>
    </row>
    <row r="31" spans="1:8">
      <c r="A31" s="275" t="s">
        <v>284</v>
      </c>
      <c r="B31" s="248">
        <v>0</v>
      </c>
      <c r="C31" s="248">
        <v>0</v>
      </c>
      <c r="D31" s="248">
        <v>0</v>
      </c>
      <c r="E31" s="336">
        <f t="shared" si="0"/>
        <v>0</v>
      </c>
      <c r="F31" s="249">
        <f t="shared" si="3"/>
        <v>0</v>
      </c>
      <c r="G31" s="249">
        <f t="shared" si="1"/>
        <v>0</v>
      </c>
      <c r="H31" s="249">
        <f t="shared" si="2"/>
        <v>0</v>
      </c>
    </row>
    <row r="32" spans="1:8">
      <c r="A32" s="275" t="s">
        <v>285</v>
      </c>
      <c r="B32" s="248">
        <v>0</v>
      </c>
      <c r="C32" s="248">
        <v>0</v>
      </c>
      <c r="D32" s="248">
        <v>0</v>
      </c>
      <c r="E32" s="336">
        <f t="shared" si="0"/>
        <v>0</v>
      </c>
      <c r="F32" s="249">
        <f t="shared" si="3"/>
        <v>0</v>
      </c>
      <c r="G32" s="249">
        <f t="shared" si="1"/>
        <v>0</v>
      </c>
      <c r="H32" s="249">
        <f t="shared" si="2"/>
        <v>0</v>
      </c>
    </row>
    <row r="33" spans="1:8">
      <c r="A33" s="275" t="s">
        <v>286</v>
      </c>
      <c r="B33" s="248">
        <v>0</v>
      </c>
      <c r="C33" s="248">
        <v>0</v>
      </c>
      <c r="D33" s="248">
        <v>0</v>
      </c>
      <c r="E33" s="336">
        <f t="shared" si="0"/>
        <v>0</v>
      </c>
      <c r="F33" s="249">
        <f t="shared" si="3"/>
        <v>0</v>
      </c>
      <c r="G33" s="249">
        <f t="shared" si="1"/>
        <v>0</v>
      </c>
      <c r="H33" s="249">
        <f t="shared" si="2"/>
        <v>0</v>
      </c>
    </row>
    <row r="34" spans="1:8">
      <c r="A34" s="275" t="s">
        <v>287</v>
      </c>
      <c r="B34" s="248">
        <v>0</v>
      </c>
      <c r="C34" s="248">
        <v>0</v>
      </c>
      <c r="D34" s="248">
        <v>0</v>
      </c>
      <c r="E34" s="336">
        <f t="shared" si="0"/>
        <v>0</v>
      </c>
      <c r="F34" s="249">
        <f t="shared" si="3"/>
        <v>0</v>
      </c>
      <c r="G34" s="249">
        <f t="shared" si="1"/>
        <v>0</v>
      </c>
      <c r="H34" s="249">
        <f t="shared" si="2"/>
        <v>0</v>
      </c>
    </row>
    <row r="35" spans="1:8">
      <c r="A35" s="275" t="s">
        <v>288</v>
      </c>
      <c r="B35" s="248">
        <v>0</v>
      </c>
      <c r="C35" s="248">
        <v>0</v>
      </c>
      <c r="D35" s="248">
        <v>0</v>
      </c>
      <c r="E35" s="336">
        <f t="shared" si="0"/>
        <v>0</v>
      </c>
      <c r="F35" s="249">
        <f t="shared" si="3"/>
        <v>0</v>
      </c>
      <c r="G35" s="249">
        <f t="shared" si="1"/>
        <v>0</v>
      </c>
      <c r="H35" s="249">
        <f t="shared" si="2"/>
        <v>0</v>
      </c>
    </row>
    <row r="36" spans="1:8">
      <c r="A36" s="169" t="s">
        <v>289</v>
      </c>
      <c r="B36" s="248">
        <v>0</v>
      </c>
      <c r="C36" s="248">
        <v>0</v>
      </c>
      <c r="D36" s="248">
        <v>0</v>
      </c>
      <c r="E36" s="336">
        <f t="shared" si="0"/>
        <v>0</v>
      </c>
      <c r="F36" s="249">
        <f t="shared" si="3"/>
        <v>0</v>
      </c>
      <c r="G36" s="249">
        <f t="shared" si="1"/>
        <v>0</v>
      </c>
      <c r="H36" s="249">
        <f t="shared" si="2"/>
        <v>0</v>
      </c>
    </row>
    <row r="37" spans="1:8">
      <c r="A37" s="169" t="s">
        <v>290</v>
      </c>
      <c r="B37" s="248">
        <v>0</v>
      </c>
      <c r="C37" s="248">
        <v>0</v>
      </c>
      <c r="D37" s="248">
        <v>0</v>
      </c>
      <c r="E37" s="336">
        <f t="shared" si="0"/>
        <v>0</v>
      </c>
      <c r="F37" s="249">
        <f t="shared" si="3"/>
        <v>0</v>
      </c>
      <c r="G37" s="249">
        <f t="shared" si="1"/>
        <v>0</v>
      </c>
      <c r="H37" s="249">
        <f t="shared" si="2"/>
        <v>0</v>
      </c>
    </row>
    <row r="38" spans="1:8">
      <c r="A38" s="57" t="s">
        <v>291</v>
      </c>
      <c r="B38" s="248">
        <v>0</v>
      </c>
      <c r="C38" s="248">
        <v>0</v>
      </c>
      <c r="D38" s="248">
        <v>0</v>
      </c>
      <c r="E38" s="336">
        <f t="shared" si="0"/>
        <v>0</v>
      </c>
      <c r="F38" s="249">
        <f t="shared" si="3"/>
        <v>0</v>
      </c>
      <c r="G38" s="249">
        <f t="shared" si="1"/>
        <v>0</v>
      </c>
      <c r="H38" s="249">
        <f t="shared" si="2"/>
        <v>0</v>
      </c>
    </row>
    <row r="39" spans="1:8">
      <c r="A39" s="57" t="s">
        <v>292</v>
      </c>
      <c r="B39" s="248">
        <v>0</v>
      </c>
      <c r="C39" s="248">
        <v>0</v>
      </c>
      <c r="D39" s="248">
        <v>0</v>
      </c>
      <c r="E39" s="336">
        <f t="shared" si="0"/>
        <v>0</v>
      </c>
      <c r="F39" s="249">
        <f t="shared" si="3"/>
        <v>0</v>
      </c>
      <c r="G39" s="249">
        <f t="shared" si="1"/>
        <v>0</v>
      </c>
      <c r="H39" s="249">
        <f t="shared" si="2"/>
        <v>0</v>
      </c>
    </row>
    <row r="40" spans="1:8">
      <c r="A40" s="57" t="s">
        <v>293</v>
      </c>
      <c r="B40" s="248">
        <v>0</v>
      </c>
      <c r="C40" s="248">
        <v>0</v>
      </c>
      <c r="D40" s="248">
        <v>0</v>
      </c>
      <c r="E40" s="336">
        <f t="shared" si="0"/>
        <v>0</v>
      </c>
      <c r="F40" s="249">
        <f t="shared" si="3"/>
        <v>0</v>
      </c>
      <c r="G40" s="249">
        <f t="shared" si="1"/>
        <v>0</v>
      </c>
      <c r="H40" s="249">
        <f t="shared" si="2"/>
        <v>0</v>
      </c>
    </row>
    <row r="41" spans="1:8">
      <c r="A41" s="57" t="s">
        <v>294</v>
      </c>
      <c r="B41" s="248">
        <v>0</v>
      </c>
      <c r="C41" s="248">
        <v>0</v>
      </c>
      <c r="D41" s="248">
        <v>0</v>
      </c>
      <c r="E41" s="336">
        <f t="shared" si="0"/>
        <v>0</v>
      </c>
      <c r="F41" s="249">
        <f t="shared" si="3"/>
        <v>0</v>
      </c>
      <c r="G41" s="249">
        <f t="shared" si="1"/>
        <v>0</v>
      </c>
      <c r="H41" s="249">
        <f t="shared" si="2"/>
        <v>0</v>
      </c>
    </row>
    <row r="42" spans="1:8">
      <c r="A42" s="57" t="s">
        <v>295</v>
      </c>
      <c r="B42" s="248">
        <v>0</v>
      </c>
      <c r="C42" s="248">
        <v>0</v>
      </c>
      <c r="D42" s="248">
        <v>0</v>
      </c>
      <c r="E42" s="336">
        <f t="shared" si="0"/>
        <v>0</v>
      </c>
      <c r="F42" s="249">
        <f t="shared" si="3"/>
        <v>0</v>
      </c>
      <c r="G42" s="249">
        <f t="shared" si="1"/>
        <v>0</v>
      </c>
      <c r="H42" s="249">
        <f t="shared" si="2"/>
        <v>0</v>
      </c>
    </row>
    <row r="43" spans="1:8">
      <c r="A43" s="57" t="s">
        <v>296</v>
      </c>
      <c r="B43" s="248">
        <v>0</v>
      </c>
      <c r="C43" s="248">
        <v>0</v>
      </c>
      <c r="D43" s="248">
        <v>0</v>
      </c>
      <c r="E43" s="336">
        <f t="shared" si="0"/>
        <v>0</v>
      </c>
      <c r="F43" s="249">
        <f t="shared" si="3"/>
        <v>0</v>
      </c>
      <c r="G43" s="249">
        <f t="shared" si="1"/>
        <v>0</v>
      </c>
      <c r="H43" s="249">
        <f t="shared" si="2"/>
        <v>0</v>
      </c>
    </row>
    <row r="44" spans="1:8">
      <c r="A44" s="57" t="s">
        <v>297</v>
      </c>
      <c r="B44" s="248">
        <v>0</v>
      </c>
      <c r="C44" s="248">
        <v>0</v>
      </c>
      <c r="D44" s="248">
        <v>0</v>
      </c>
      <c r="E44" s="336">
        <f t="shared" si="0"/>
        <v>0</v>
      </c>
      <c r="F44" s="249">
        <f t="shared" si="3"/>
        <v>0</v>
      </c>
      <c r="G44" s="249">
        <f t="shared" si="1"/>
        <v>0</v>
      </c>
      <c r="H44" s="249">
        <f t="shared" si="2"/>
        <v>0</v>
      </c>
    </row>
    <row r="45" spans="1:8">
      <c r="B45" s="245">
        <f t="shared" ref="B45:H45" si="4">SUM(B15:B44)</f>
        <v>0</v>
      </c>
      <c r="C45" s="245">
        <f t="shared" si="4"/>
        <v>0</v>
      </c>
      <c r="D45" s="245">
        <f t="shared" si="4"/>
        <v>0</v>
      </c>
      <c r="E45" s="245">
        <f t="shared" si="4"/>
        <v>0</v>
      </c>
      <c r="F45" s="245">
        <f t="shared" si="4"/>
        <v>0</v>
      </c>
      <c r="G45" s="245">
        <f t="shared" si="4"/>
        <v>0</v>
      </c>
      <c r="H45" s="245">
        <f t="shared" si="4"/>
        <v>0</v>
      </c>
    </row>
    <row r="53" spans="1:1">
      <c r="A53" s="57" t="s">
        <v>298</v>
      </c>
    </row>
    <row r="54" spans="1:1">
      <c r="A54" s="57" t="s">
        <v>299</v>
      </c>
    </row>
    <row r="55" spans="1:1">
      <c r="A55" s="57" t="s">
        <v>300</v>
      </c>
    </row>
    <row r="56" spans="1:1">
      <c r="A56" s="57" t="s">
        <v>261</v>
      </c>
    </row>
    <row r="57" spans="1:1">
      <c r="A57" s="57" t="s">
        <v>301</v>
      </c>
    </row>
    <row r="58" spans="1:1">
      <c r="A58" s="57" t="s">
        <v>302</v>
      </c>
    </row>
    <row r="59" spans="1:1">
      <c r="A59" s="57" t="s">
        <v>303</v>
      </c>
    </row>
  </sheetData>
  <sheetProtection formatCells="0" formatColumns="0" formatRows="0" insertColumns="0" insertRows="0" insertHyperlinks="0" deleteColumns="0" deleteRows="0" sort="0" autoFilter="0" pivotTables="0"/>
  <mergeCells count="1">
    <mergeCell ref="A1:H1"/>
  </mergeCells>
  <dataValidations count="1">
    <dataValidation type="list" allowBlank="1" showInputMessage="1" showErrorMessage="1" sqref="C9" xr:uid="{CF9DD604-56A1-44D6-83D8-5FDDF9297547}">
      <formula1>$A$54:$A$59</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B3440524FD9647B500B3C1D3B45A46" ma:contentTypeVersion="5" ma:contentTypeDescription="Create a new document." ma:contentTypeScope="" ma:versionID="afeb15601212fbbc7ac383dd2fc114a3">
  <xsd:schema xmlns:xsd="http://www.w3.org/2001/XMLSchema" xmlns:xs="http://www.w3.org/2001/XMLSchema" xmlns:p="http://schemas.microsoft.com/office/2006/metadata/properties" xmlns:ns2="9c72ad0b-d8c8-4dd8-a154-66f93feece12" targetNamespace="http://schemas.microsoft.com/office/2006/metadata/properties" ma:root="true" ma:fieldsID="a7d8169bed2bbb73c9593b3adb07a301" ns2:_="">
    <xsd:import namespace="9c72ad0b-d8c8-4dd8-a154-66f93feece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2ad0b-d8c8-4dd8-a154-66f93feece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AA8C09-1109-4C25-B609-97B49FD74549}"/>
</file>

<file path=customXml/itemProps2.xml><?xml version="1.0" encoding="utf-8"?>
<ds:datastoreItem xmlns:ds="http://schemas.openxmlformats.org/officeDocument/2006/customXml" ds:itemID="{1051AFE1-052E-4A66-A7F8-6118A48C7FED}"/>
</file>

<file path=customXml/itemProps3.xml><?xml version="1.0" encoding="utf-8"?>
<ds:datastoreItem xmlns:ds="http://schemas.openxmlformats.org/officeDocument/2006/customXml" ds:itemID="{9FFE3295-45DF-4AD4-BDEB-BCC598C001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Tiffany Shermak</cp:lastModifiedBy>
  <cp:revision/>
  <dcterms:created xsi:type="dcterms:W3CDTF">2020-03-20T14:57:45Z</dcterms:created>
  <dcterms:modified xsi:type="dcterms:W3CDTF">2020-05-05T18:56:14Z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0x0101004BB3440524FD9647B500B3C1D3B45A46</vt:lpwstr>
  </property>
</Properties>
</file>